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ng\Desktop\YEWIS\"/>
    </mc:Choice>
  </mc:AlternateContent>
  <bookViews>
    <workbookView xWindow="0" yWindow="0" windowWidth="25200" windowHeight="11850" firstSheet="2" activeTab="2"/>
  </bookViews>
  <sheets>
    <sheet name="LIST" sheetId="2" state="hidden" r:id="rId1"/>
    <sheet name="Advance - IF REQUIRED" sheetId="12" state="hidden" r:id="rId2"/>
    <sheet name="INSTRUCTIONS" sheetId="17" r:id="rId3"/>
    <sheet name="Information Sheet-COMPLETE 1st" sheetId="16" r:id="rId4"/>
    <sheet name="Period One" sheetId="1" r:id="rId5"/>
    <sheet name="Period Two" sheetId="5" r:id="rId6"/>
    <sheet name="Period Three" sheetId="6" r:id="rId7"/>
    <sheet name="Period Four" sheetId="7" r:id="rId8"/>
    <sheet name="Period Five" sheetId="8" r:id="rId9"/>
    <sheet name="Period Six" sheetId="9" r:id="rId10"/>
    <sheet name="Period Seven" sheetId="10" r:id="rId11"/>
    <sheet name="Period Eight" sheetId="11" r:id="rId12"/>
    <sheet name="Employee Summary" sheetId="15" r:id="rId13"/>
    <sheet name="Payment Summary" sheetId="14" state="hidden" r:id="rId14"/>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 l="1"/>
  <c r="E36" i="14" l="1"/>
  <c r="D6" i="7" l="1"/>
  <c r="H6" i="5"/>
  <c r="L18" i="11" l="1"/>
  <c r="L19" i="11"/>
  <c r="L20" i="11"/>
  <c r="L21" i="11"/>
  <c r="L22" i="11"/>
  <c r="L23" i="11"/>
  <c r="L24" i="11"/>
  <c r="L25" i="11"/>
  <c r="K18" i="11" s="1"/>
  <c r="L26" i="11"/>
  <c r="K19" i="11" s="1"/>
  <c r="L27" i="11"/>
  <c r="K20" i="11" s="1"/>
  <c r="L28" i="11"/>
  <c r="L29" i="11"/>
  <c r="L30" i="11"/>
  <c r="K23" i="11" s="1"/>
  <c r="L31" i="11"/>
  <c r="K24" i="11" s="1"/>
  <c r="L32" i="11"/>
  <c r="K25" i="11" s="1"/>
  <c r="L33" i="11"/>
  <c r="K26" i="11" s="1"/>
  <c r="L34" i="11"/>
  <c r="K27" i="11" s="1"/>
  <c r="L35" i="11"/>
  <c r="K28" i="11" s="1"/>
  <c r="L36" i="11"/>
  <c r="K29" i="11" s="1"/>
  <c r="L37" i="11"/>
  <c r="K30" i="11" s="1"/>
  <c r="L38" i="11"/>
  <c r="K31" i="11" s="1"/>
  <c r="L39" i="11"/>
  <c r="K32" i="11" s="1"/>
  <c r="L40" i="11"/>
  <c r="K33" i="11" s="1"/>
  <c r="L41" i="11"/>
  <c r="K34" i="11" s="1"/>
  <c r="L42" i="11"/>
  <c r="K35" i="11" s="1"/>
  <c r="L43" i="11"/>
  <c r="K36" i="11" s="1"/>
  <c r="L44" i="11"/>
  <c r="K37" i="11" s="1"/>
  <c r="L45" i="11"/>
  <c r="L46" i="11"/>
  <c r="K39" i="11" s="1"/>
  <c r="L47" i="11"/>
  <c r="K40" i="11" s="1"/>
  <c r="L48" i="11"/>
  <c r="K41" i="11" s="1"/>
  <c r="L49" i="11"/>
  <c r="K42" i="11" s="1"/>
  <c r="L50" i="11"/>
  <c r="K43" i="11" s="1"/>
  <c r="L51" i="11"/>
  <c r="K44" i="11" s="1"/>
  <c r="L52" i="11"/>
  <c r="K45" i="11" s="1"/>
  <c r="L53" i="11"/>
  <c r="K46" i="11" s="1"/>
  <c r="L54" i="11"/>
  <c r="K47" i="11" s="1"/>
  <c r="L55" i="11"/>
  <c r="K48" i="11" s="1"/>
  <c r="L56" i="11"/>
  <c r="K49" i="11" s="1"/>
  <c r="L57" i="11"/>
  <c r="K50" i="11" s="1"/>
  <c r="L58" i="11"/>
  <c r="K51" i="11" s="1"/>
  <c r="L59" i="11"/>
  <c r="K52" i="11" s="1"/>
  <c r="L60" i="11"/>
  <c r="K53" i="11" s="1"/>
  <c r="L61" i="11"/>
  <c r="L62" i="11"/>
  <c r="K55" i="11" s="1"/>
  <c r="L63" i="11"/>
  <c r="K56" i="11" s="1"/>
  <c r="L64" i="11"/>
  <c r="L65" i="11"/>
  <c r="K58" i="11" s="1"/>
  <c r="L66" i="11"/>
  <c r="K59" i="11" s="1"/>
  <c r="L67" i="11"/>
  <c r="K60" i="11" s="1"/>
  <c r="L68" i="11"/>
  <c r="K61" i="11" s="1"/>
  <c r="L69" i="11"/>
  <c r="K62" i="11" s="1"/>
  <c r="L70" i="11"/>
  <c r="K63" i="11" s="1"/>
  <c r="L71" i="11"/>
  <c r="K64" i="11" s="1"/>
  <c r="L72" i="11"/>
  <c r="K65" i="11" s="1"/>
  <c r="L73" i="11"/>
  <c r="K66" i="11" s="1"/>
  <c r="L74" i="11"/>
  <c r="K67" i="11" s="1"/>
  <c r="L75" i="11"/>
  <c r="K68" i="11" s="1"/>
  <c r="L76" i="11"/>
  <c r="K69" i="11" s="1"/>
  <c r="L77" i="11"/>
  <c r="L78" i="11"/>
  <c r="K71" i="11" s="1"/>
  <c r="L79" i="11"/>
  <c r="K72" i="11" s="1"/>
  <c r="L80" i="11"/>
  <c r="K73" i="11" s="1"/>
  <c r="L81" i="11"/>
  <c r="K74" i="11" s="1"/>
  <c r="L82" i="11"/>
  <c r="K75" i="11" s="1"/>
  <c r="L83" i="11"/>
  <c r="K76" i="11" s="1"/>
  <c r="L84" i="11"/>
  <c r="K77" i="11" s="1"/>
  <c r="L85" i="11"/>
  <c r="K78" i="11" s="1"/>
  <c r="L86" i="11"/>
  <c r="K79" i="11" s="1"/>
  <c r="L87" i="11"/>
  <c r="K80" i="11" s="1"/>
  <c r="L88" i="11"/>
  <c r="K81" i="11" s="1"/>
  <c r="L89" i="11"/>
  <c r="K82" i="11" s="1"/>
  <c r="L90" i="11"/>
  <c r="K83" i="11" s="1"/>
  <c r="L91" i="11"/>
  <c r="K84" i="11" s="1"/>
  <c r="L92" i="11"/>
  <c r="K85" i="11" s="1"/>
  <c r="L93" i="11"/>
  <c r="K86" i="11" s="1"/>
  <c r="L94" i="11"/>
  <c r="K87" i="11" s="1"/>
  <c r="L95" i="11"/>
  <c r="K88" i="11" s="1"/>
  <c r="L96" i="11"/>
  <c r="K89" i="11" s="1"/>
  <c r="L97" i="11"/>
  <c r="L98" i="11"/>
  <c r="K91" i="11" s="1"/>
  <c r="L99" i="11"/>
  <c r="K92" i="11" s="1"/>
  <c r="L100" i="11"/>
  <c r="K93" i="11" s="1"/>
  <c r="L101" i="11"/>
  <c r="K94" i="11" s="1"/>
  <c r="L102" i="11"/>
  <c r="K95" i="11" s="1"/>
  <c r="L103" i="11"/>
  <c r="K96" i="11" s="1"/>
  <c r="L104" i="11"/>
  <c r="K97" i="11" s="1"/>
  <c r="L105" i="11"/>
  <c r="K98" i="11" s="1"/>
  <c r="L106" i="11"/>
  <c r="K99" i="11" s="1"/>
  <c r="K21" i="11"/>
  <c r="K22" i="11"/>
  <c r="K38" i="11"/>
  <c r="K54" i="11"/>
  <c r="K57" i="11"/>
  <c r="K70" i="11"/>
  <c r="K90" i="11"/>
  <c r="K101" i="11"/>
  <c r="K102" i="11"/>
  <c r="K103" i="11"/>
  <c r="K104" i="11"/>
  <c r="K105" i="11"/>
  <c r="K106" i="11"/>
  <c r="L18" i="10"/>
  <c r="L19" i="10"/>
  <c r="L20" i="10"/>
  <c r="L21" i="10"/>
  <c r="L22" i="10"/>
  <c r="L23" i="10"/>
  <c r="L24" i="10"/>
  <c r="L25" i="10"/>
  <c r="K18" i="10" s="1"/>
  <c r="L26" i="10"/>
  <c r="L27" i="10"/>
  <c r="K20" i="10" s="1"/>
  <c r="L28" i="10"/>
  <c r="L29" i="10"/>
  <c r="K22" i="10" s="1"/>
  <c r="L30" i="10"/>
  <c r="K23" i="10" s="1"/>
  <c r="L31" i="10"/>
  <c r="K24" i="10" s="1"/>
  <c r="L32" i="10"/>
  <c r="K25" i="10" s="1"/>
  <c r="L33" i="10"/>
  <c r="K26" i="10" s="1"/>
  <c r="L34" i="10"/>
  <c r="L35" i="10"/>
  <c r="K28" i="10" s="1"/>
  <c r="L36" i="10"/>
  <c r="K29" i="10" s="1"/>
  <c r="L37" i="10"/>
  <c r="K30" i="10" s="1"/>
  <c r="L38" i="10"/>
  <c r="L39" i="10"/>
  <c r="K32" i="10" s="1"/>
  <c r="L40" i="10"/>
  <c r="K33" i="10" s="1"/>
  <c r="L41" i="10"/>
  <c r="K34" i="10" s="1"/>
  <c r="L42" i="10"/>
  <c r="L43" i="10"/>
  <c r="K36" i="10" s="1"/>
  <c r="L44" i="10"/>
  <c r="K37" i="10" s="1"/>
  <c r="L45" i="10"/>
  <c r="K38" i="10" s="1"/>
  <c r="L46" i="10"/>
  <c r="L47" i="10"/>
  <c r="K40" i="10" s="1"/>
  <c r="L48" i="10"/>
  <c r="K41" i="10" s="1"/>
  <c r="L49" i="10"/>
  <c r="K42" i="10" s="1"/>
  <c r="L50" i="10"/>
  <c r="L51" i="10"/>
  <c r="K44" i="10" s="1"/>
  <c r="L52" i="10"/>
  <c r="K45" i="10" s="1"/>
  <c r="L53" i="10"/>
  <c r="K46" i="10" s="1"/>
  <c r="L54" i="10"/>
  <c r="L55" i="10"/>
  <c r="K48" i="10" s="1"/>
  <c r="L56" i="10"/>
  <c r="K49" i="10" s="1"/>
  <c r="L57" i="10"/>
  <c r="K50" i="10" s="1"/>
  <c r="L58" i="10"/>
  <c r="K51" i="10" s="1"/>
  <c r="L59" i="10"/>
  <c r="K52" i="10" s="1"/>
  <c r="L60" i="10"/>
  <c r="K53" i="10" s="1"/>
  <c r="L61" i="10"/>
  <c r="K54" i="10" s="1"/>
  <c r="L62" i="10"/>
  <c r="L63" i="10"/>
  <c r="K56" i="10" s="1"/>
  <c r="L64" i="10"/>
  <c r="K57" i="10" s="1"/>
  <c r="L65" i="10"/>
  <c r="K58" i="10" s="1"/>
  <c r="L66" i="10"/>
  <c r="L67" i="10"/>
  <c r="K60" i="10" s="1"/>
  <c r="L68" i="10"/>
  <c r="K61" i="10" s="1"/>
  <c r="L69" i="10"/>
  <c r="K62" i="10" s="1"/>
  <c r="L70" i="10"/>
  <c r="L71" i="10"/>
  <c r="K64" i="10" s="1"/>
  <c r="L72" i="10"/>
  <c r="K65" i="10" s="1"/>
  <c r="L73" i="10"/>
  <c r="K66" i="10" s="1"/>
  <c r="L74" i="10"/>
  <c r="L75" i="10"/>
  <c r="K68" i="10" s="1"/>
  <c r="L76" i="10"/>
  <c r="K69" i="10" s="1"/>
  <c r="L77" i="10"/>
  <c r="K70" i="10" s="1"/>
  <c r="L78" i="10"/>
  <c r="L79" i="10"/>
  <c r="K72" i="10" s="1"/>
  <c r="L80" i="10"/>
  <c r="K73" i="10" s="1"/>
  <c r="L81" i="10"/>
  <c r="K74" i="10" s="1"/>
  <c r="L82" i="10"/>
  <c r="L83" i="10"/>
  <c r="K76" i="10" s="1"/>
  <c r="L84" i="10"/>
  <c r="K77" i="10" s="1"/>
  <c r="L85" i="10"/>
  <c r="K78" i="10" s="1"/>
  <c r="L86" i="10"/>
  <c r="K79" i="10" s="1"/>
  <c r="L87" i="10"/>
  <c r="K80" i="10" s="1"/>
  <c r="L88" i="10"/>
  <c r="K81" i="10" s="1"/>
  <c r="L89" i="10"/>
  <c r="K82" i="10" s="1"/>
  <c r="L90" i="10"/>
  <c r="L91" i="10"/>
  <c r="K84" i="10" s="1"/>
  <c r="L92" i="10"/>
  <c r="K85" i="10" s="1"/>
  <c r="L93" i="10"/>
  <c r="K86" i="10" s="1"/>
  <c r="L94" i="10"/>
  <c r="L95" i="10"/>
  <c r="K88" i="10" s="1"/>
  <c r="L96" i="10"/>
  <c r="K89" i="10" s="1"/>
  <c r="L97" i="10"/>
  <c r="K90" i="10" s="1"/>
  <c r="L98" i="10"/>
  <c r="L99" i="10"/>
  <c r="L100" i="10"/>
  <c r="K93" i="10" s="1"/>
  <c r="L101" i="10"/>
  <c r="K94" i="10" s="1"/>
  <c r="L102" i="10"/>
  <c r="L103" i="10"/>
  <c r="K96" i="10" s="1"/>
  <c r="L104" i="10"/>
  <c r="K97" i="10" s="1"/>
  <c r="L105" i="10"/>
  <c r="K98" i="10" s="1"/>
  <c r="L106" i="10"/>
  <c r="L18" i="9"/>
  <c r="L19" i="9"/>
  <c r="L20" i="9"/>
  <c r="L21" i="9"/>
  <c r="L22" i="9"/>
  <c r="L23" i="9"/>
  <c r="L24" i="9"/>
  <c r="L25" i="9"/>
  <c r="K18" i="9" s="1"/>
  <c r="L26" i="9"/>
  <c r="K19" i="9" s="1"/>
  <c r="L27" i="9"/>
  <c r="K20" i="9" s="1"/>
  <c r="L28" i="9"/>
  <c r="L29" i="9"/>
  <c r="K22" i="9" s="1"/>
  <c r="L30" i="9"/>
  <c r="K23" i="9" s="1"/>
  <c r="L31" i="9"/>
  <c r="K24" i="9" s="1"/>
  <c r="L32" i="9"/>
  <c r="L33" i="9"/>
  <c r="K26" i="9" s="1"/>
  <c r="L34" i="9"/>
  <c r="K27" i="9" s="1"/>
  <c r="L35" i="9"/>
  <c r="K28" i="9" s="1"/>
  <c r="L36" i="9"/>
  <c r="L37" i="9"/>
  <c r="K30" i="9" s="1"/>
  <c r="L38" i="9"/>
  <c r="K31" i="9" s="1"/>
  <c r="L39" i="9"/>
  <c r="K32" i="9" s="1"/>
  <c r="L40" i="9"/>
  <c r="L41" i="9"/>
  <c r="K34" i="9" s="1"/>
  <c r="L42" i="9"/>
  <c r="K35" i="9" s="1"/>
  <c r="L43" i="9"/>
  <c r="K36" i="9" s="1"/>
  <c r="L44" i="9"/>
  <c r="K37" i="9" s="1"/>
  <c r="L45" i="9"/>
  <c r="K38" i="9" s="1"/>
  <c r="L46" i="9"/>
  <c r="K39" i="9" s="1"/>
  <c r="L47" i="9"/>
  <c r="K40" i="9" s="1"/>
  <c r="L48" i="9"/>
  <c r="L49" i="9"/>
  <c r="K42" i="9" s="1"/>
  <c r="L50" i="9"/>
  <c r="K43" i="9" s="1"/>
  <c r="L51" i="9"/>
  <c r="K44" i="9" s="1"/>
  <c r="L52" i="9"/>
  <c r="L53" i="9"/>
  <c r="K46" i="9" s="1"/>
  <c r="L54" i="9"/>
  <c r="K47" i="9" s="1"/>
  <c r="L55" i="9"/>
  <c r="K48" i="9" s="1"/>
  <c r="L56" i="9"/>
  <c r="L57" i="9"/>
  <c r="K50" i="9" s="1"/>
  <c r="L58" i="9"/>
  <c r="K51" i="9" s="1"/>
  <c r="L59" i="9"/>
  <c r="K52" i="9" s="1"/>
  <c r="L60" i="9"/>
  <c r="L61" i="9"/>
  <c r="K54" i="9" s="1"/>
  <c r="L62" i="9"/>
  <c r="K55" i="9" s="1"/>
  <c r="L63" i="9"/>
  <c r="K56" i="9" s="1"/>
  <c r="L64" i="9"/>
  <c r="L65" i="9"/>
  <c r="K58" i="9" s="1"/>
  <c r="L66" i="9"/>
  <c r="K59" i="9" s="1"/>
  <c r="L67" i="9"/>
  <c r="K60" i="9" s="1"/>
  <c r="L68" i="9"/>
  <c r="L69" i="9"/>
  <c r="L70" i="9"/>
  <c r="K63" i="9" s="1"/>
  <c r="L71" i="9"/>
  <c r="K64" i="9" s="1"/>
  <c r="L72" i="9"/>
  <c r="K65" i="9" s="1"/>
  <c r="L73" i="9"/>
  <c r="L74" i="9"/>
  <c r="K67" i="9" s="1"/>
  <c r="L75" i="9"/>
  <c r="K68" i="9" s="1"/>
  <c r="L76" i="9"/>
  <c r="L77" i="9"/>
  <c r="L78" i="9"/>
  <c r="K71" i="9" s="1"/>
  <c r="L79" i="9"/>
  <c r="K72" i="9" s="1"/>
  <c r="L80" i="9"/>
  <c r="L81" i="9"/>
  <c r="K74" i="9" s="1"/>
  <c r="L82" i="9"/>
  <c r="K75" i="9" s="1"/>
  <c r="L83" i="9"/>
  <c r="K76" i="9" s="1"/>
  <c r="L84" i="9"/>
  <c r="L85" i="9"/>
  <c r="K78" i="9" s="1"/>
  <c r="L86" i="9"/>
  <c r="K79" i="9" s="1"/>
  <c r="L87" i="9"/>
  <c r="K80" i="9" s="1"/>
  <c r="L88" i="9"/>
  <c r="L89" i="9"/>
  <c r="K82" i="9" s="1"/>
  <c r="L90" i="9"/>
  <c r="K83" i="9" s="1"/>
  <c r="L91" i="9"/>
  <c r="K84" i="9" s="1"/>
  <c r="L92" i="9"/>
  <c r="L93" i="9"/>
  <c r="K86" i="9" s="1"/>
  <c r="L94" i="9"/>
  <c r="K87" i="9" s="1"/>
  <c r="L95" i="9"/>
  <c r="K88" i="9" s="1"/>
  <c r="L96" i="9"/>
  <c r="L97" i="9"/>
  <c r="K90" i="9" s="1"/>
  <c r="L98" i="9"/>
  <c r="K91" i="9" s="1"/>
  <c r="L99" i="9"/>
  <c r="K92" i="9" s="1"/>
  <c r="L100" i="9"/>
  <c r="K93" i="9" s="1"/>
  <c r="L101" i="9"/>
  <c r="K94" i="9" s="1"/>
  <c r="L102" i="9"/>
  <c r="K95" i="9" s="1"/>
  <c r="L103" i="9"/>
  <c r="K96" i="9" s="1"/>
  <c r="L104" i="9"/>
  <c r="L105" i="9"/>
  <c r="K98" i="9" s="1"/>
  <c r="L106" i="9"/>
  <c r="K99" i="9" s="1"/>
  <c r="L18" i="8"/>
  <c r="L19" i="8"/>
  <c r="L20" i="8"/>
  <c r="L21" i="8"/>
  <c r="L22" i="8"/>
  <c r="L23" i="8"/>
  <c r="L24" i="8"/>
  <c r="L25" i="8"/>
  <c r="K18" i="8" s="1"/>
  <c r="L26" i="8"/>
  <c r="L27" i="8"/>
  <c r="L28" i="8"/>
  <c r="K21" i="8" s="1"/>
  <c r="L29" i="8"/>
  <c r="K22" i="8" s="1"/>
  <c r="L30" i="8"/>
  <c r="K23" i="8" s="1"/>
  <c r="L31" i="8"/>
  <c r="K24" i="8" s="1"/>
  <c r="L32" i="8"/>
  <c r="K25" i="8" s="1"/>
  <c r="L33" i="8"/>
  <c r="K26" i="8" s="1"/>
  <c r="L34" i="8"/>
  <c r="L35" i="8"/>
  <c r="K28" i="8" s="1"/>
  <c r="L36" i="8"/>
  <c r="K29" i="8" s="1"/>
  <c r="L37" i="8"/>
  <c r="K30" i="8" s="1"/>
  <c r="L38" i="8"/>
  <c r="L39" i="8"/>
  <c r="L40" i="8"/>
  <c r="K33" i="8" s="1"/>
  <c r="L41" i="8"/>
  <c r="K34" i="8" s="1"/>
  <c r="L42" i="8"/>
  <c r="L43" i="8"/>
  <c r="L44" i="8"/>
  <c r="K37" i="8" s="1"/>
  <c r="L45" i="8"/>
  <c r="K38" i="8" s="1"/>
  <c r="L46" i="8"/>
  <c r="L47" i="8"/>
  <c r="L48" i="8"/>
  <c r="K41" i="8" s="1"/>
  <c r="L49" i="8"/>
  <c r="K42" i="8" s="1"/>
  <c r="L50" i="8"/>
  <c r="L51" i="8"/>
  <c r="K44" i="8" s="1"/>
  <c r="L52" i="8"/>
  <c r="K45" i="8" s="1"/>
  <c r="L53" i="8"/>
  <c r="K46" i="8" s="1"/>
  <c r="L54" i="8"/>
  <c r="L55" i="8"/>
  <c r="L56" i="8"/>
  <c r="K49" i="8" s="1"/>
  <c r="L57" i="8"/>
  <c r="K50" i="8" s="1"/>
  <c r="L58" i="8"/>
  <c r="K51" i="8" s="1"/>
  <c r="L59" i="8"/>
  <c r="K52" i="8" s="1"/>
  <c r="L60" i="8"/>
  <c r="K53" i="8" s="1"/>
  <c r="L61" i="8"/>
  <c r="K54" i="8" s="1"/>
  <c r="L62" i="8"/>
  <c r="L63" i="8"/>
  <c r="K56" i="8" s="1"/>
  <c r="L64" i="8"/>
  <c r="K57" i="8" s="1"/>
  <c r="L65" i="8"/>
  <c r="K58" i="8" s="1"/>
  <c r="L66" i="8"/>
  <c r="L67" i="8"/>
  <c r="L68" i="8"/>
  <c r="K61" i="8" s="1"/>
  <c r="L69" i="8"/>
  <c r="K62" i="8" s="1"/>
  <c r="L70" i="8"/>
  <c r="L71" i="8"/>
  <c r="L72" i="8"/>
  <c r="K65" i="8" s="1"/>
  <c r="L73" i="8"/>
  <c r="K66" i="8" s="1"/>
  <c r="L74" i="8"/>
  <c r="L75" i="8"/>
  <c r="K68" i="8" s="1"/>
  <c r="L76" i="8"/>
  <c r="K69" i="8" s="1"/>
  <c r="L77" i="8"/>
  <c r="K70" i="8" s="1"/>
  <c r="L78" i="8"/>
  <c r="L79" i="8"/>
  <c r="K72" i="8" s="1"/>
  <c r="L80" i="8"/>
  <c r="K73" i="8" s="1"/>
  <c r="L81" i="8"/>
  <c r="K74" i="8" s="1"/>
  <c r="L82" i="8"/>
  <c r="L83" i="8"/>
  <c r="L84" i="8"/>
  <c r="L85" i="8"/>
  <c r="K78" i="8" s="1"/>
  <c r="L86" i="8"/>
  <c r="K79" i="8" s="1"/>
  <c r="L87" i="8"/>
  <c r="K80" i="8" s="1"/>
  <c r="L88" i="8"/>
  <c r="K81" i="8" s="1"/>
  <c r="L89" i="8"/>
  <c r="K82" i="8" s="1"/>
  <c r="L90" i="8"/>
  <c r="L91" i="8"/>
  <c r="L92" i="8"/>
  <c r="K85" i="8" s="1"/>
  <c r="L93" i="8"/>
  <c r="K86" i="8" s="1"/>
  <c r="L94" i="8"/>
  <c r="L95" i="8"/>
  <c r="L96" i="8"/>
  <c r="K89" i="8" s="1"/>
  <c r="L97" i="8"/>
  <c r="K90" i="8" s="1"/>
  <c r="L98" i="8"/>
  <c r="L99" i="8"/>
  <c r="K92" i="8" s="1"/>
  <c r="L100" i="8"/>
  <c r="K93" i="8" s="1"/>
  <c r="L101" i="8"/>
  <c r="K94" i="8" s="1"/>
  <c r="L102" i="8"/>
  <c r="L103" i="8"/>
  <c r="L104" i="8"/>
  <c r="K97" i="8" s="1"/>
  <c r="L105" i="8"/>
  <c r="K98" i="8" s="1"/>
  <c r="L106" i="8"/>
  <c r="L18" i="7"/>
  <c r="L19" i="7"/>
  <c r="L20" i="7"/>
  <c r="L21" i="7"/>
  <c r="L22" i="7"/>
  <c r="L23" i="7"/>
  <c r="L24" i="7"/>
  <c r="L25" i="7"/>
  <c r="K18" i="7" s="1"/>
  <c r="L26" i="7"/>
  <c r="K19" i="7" s="1"/>
  <c r="L27" i="7"/>
  <c r="K20" i="7" s="1"/>
  <c r="L28" i="7"/>
  <c r="L29" i="7"/>
  <c r="K22" i="7" s="1"/>
  <c r="L30" i="7"/>
  <c r="K23" i="7" s="1"/>
  <c r="L31" i="7"/>
  <c r="K24" i="7" s="1"/>
  <c r="L32" i="7"/>
  <c r="L33" i="7"/>
  <c r="K26" i="7" s="1"/>
  <c r="L34" i="7"/>
  <c r="K27" i="7" s="1"/>
  <c r="L35" i="7"/>
  <c r="K28" i="7" s="1"/>
  <c r="L36" i="7"/>
  <c r="L37" i="7"/>
  <c r="K30" i="7" s="1"/>
  <c r="L38" i="7"/>
  <c r="K31" i="7" s="1"/>
  <c r="L39" i="7"/>
  <c r="K32" i="7" s="1"/>
  <c r="L40" i="7"/>
  <c r="L41" i="7"/>
  <c r="K34" i="7" s="1"/>
  <c r="L42" i="7"/>
  <c r="K35" i="7" s="1"/>
  <c r="L43" i="7"/>
  <c r="K36" i="7" s="1"/>
  <c r="L44" i="7"/>
  <c r="K37" i="7" s="1"/>
  <c r="L45" i="7"/>
  <c r="K38" i="7" s="1"/>
  <c r="L46" i="7"/>
  <c r="K39" i="7" s="1"/>
  <c r="L47" i="7"/>
  <c r="K40" i="7" s="1"/>
  <c r="L48" i="7"/>
  <c r="L49" i="7"/>
  <c r="K42" i="7" s="1"/>
  <c r="L50" i="7"/>
  <c r="K43" i="7" s="1"/>
  <c r="L51" i="7"/>
  <c r="K44" i="7" s="1"/>
  <c r="L52" i="7"/>
  <c r="L53" i="7"/>
  <c r="K46" i="7" s="1"/>
  <c r="L54" i="7"/>
  <c r="K47" i="7" s="1"/>
  <c r="L55" i="7"/>
  <c r="K48" i="7" s="1"/>
  <c r="L56" i="7"/>
  <c r="L57" i="7"/>
  <c r="K50" i="7" s="1"/>
  <c r="L58" i="7"/>
  <c r="K51" i="7" s="1"/>
  <c r="L59" i="7"/>
  <c r="K52" i="7" s="1"/>
  <c r="L60" i="7"/>
  <c r="L61" i="7"/>
  <c r="K54" i="7" s="1"/>
  <c r="L62" i="7"/>
  <c r="K55" i="7" s="1"/>
  <c r="L63" i="7"/>
  <c r="K56" i="7" s="1"/>
  <c r="L64" i="7"/>
  <c r="L65" i="7"/>
  <c r="K58" i="7" s="1"/>
  <c r="L66" i="7"/>
  <c r="K59" i="7" s="1"/>
  <c r="L67" i="7"/>
  <c r="K60" i="7" s="1"/>
  <c r="L68" i="7"/>
  <c r="L69" i="7"/>
  <c r="K62" i="7" s="1"/>
  <c r="L70" i="7"/>
  <c r="K63" i="7" s="1"/>
  <c r="L71" i="7"/>
  <c r="L72" i="7"/>
  <c r="K65" i="7" s="1"/>
  <c r="L73" i="7"/>
  <c r="K66" i="7" s="1"/>
  <c r="L74" i="7"/>
  <c r="K67" i="7" s="1"/>
  <c r="L75" i="7"/>
  <c r="K68" i="7" s="1"/>
  <c r="L76" i="7"/>
  <c r="L77" i="7"/>
  <c r="K70" i="7" s="1"/>
  <c r="L78" i="7"/>
  <c r="K71" i="7" s="1"/>
  <c r="L79" i="7"/>
  <c r="K72" i="7" s="1"/>
  <c r="L80" i="7"/>
  <c r="L81" i="7"/>
  <c r="K74" i="7" s="1"/>
  <c r="L82" i="7"/>
  <c r="K75" i="7" s="1"/>
  <c r="L83" i="7"/>
  <c r="K76" i="7" s="1"/>
  <c r="L84" i="7"/>
  <c r="L85" i="7"/>
  <c r="K78" i="7" s="1"/>
  <c r="L86" i="7"/>
  <c r="K79" i="7" s="1"/>
  <c r="L87" i="7"/>
  <c r="K80" i="7" s="1"/>
  <c r="L88" i="7"/>
  <c r="L89" i="7"/>
  <c r="K82" i="7" s="1"/>
  <c r="L90" i="7"/>
  <c r="K83" i="7" s="1"/>
  <c r="L91" i="7"/>
  <c r="K84" i="7" s="1"/>
  <c r="L92" i="7"/>
  <c r="L93" i="7"/>
  <c r="K86" i="7" s="1"/>
  <c r="L94" i="7"/>
  <c r="K87" i="7" s="1"/>
  <c r="L95" i="7"/>
  <c r="K88" i="7" s="1"/>
  <c r="L96" i="7"/>
  <c r="L97" i="7"/>
  <c r="K90" i="7" s="1"/>
  <c r="L98" i="7"/>
  <c r="K91" i="7" s="1"/>
  <c r="L99" i="7"/>
  <c r="K92" i="7" s="1"/>
  <c r="L100" i="7"/>
  <c r="K93" i="7" s="1"/>
  <c r="L101" i="7"/>
  <c r="K94" i="7" s="1"/>
  <c r="L102" i="7"/>
  <c r="K95" i="7" s="1"/>
  <c r="L103" i="7"/>
  <c r="K96" i="7" s="1"/>
  <c r="L104" i="7"/>
  <c r="L105" i="7"/>
  <c r="K98" i="7" s="1"/>
  <c r="L106" i="7"/>
  <c r="K99" i="7" s="1"/>
  <c r="L18" i="6"/>
  <c r="L19" i="6"/>
  <c r="L20" i="6"/>
  <c r="L21" i="6"/>
  <c r="L22" i="6"/>
  <c r="L23" i="6"/>
  <c r="L24" i="6"/>
  <c r="L25" i="6"/>
  <c r="K18" i="6" s="1"/>
  <c r="L26" i="6"/>
  <c r="K19" i="6" s="1"/>
  <c r="L27" i="6"/>
  <c r="L28" i="6"/>
  <c r="K21" i="6" s="1"/>
  <c r="L29" i="6"/>
  <c r="K22" i="6" s="1"/>
  <c r="L30" i="6"/>
  <c r="K23" i="6" s="1"/>
  <c r="L31" i="6"/>
  <c r="K24" i="6" s="1"/>
  <c r="L32" i="6"/>
  <c r="K25" i="6" s="1"/>
  <c r="L33" i="6"/>
  <c r="K26" i="6" s="1"/>
  <c r="L34" i="6"/>
  <c r="K27" i="6" s="1"/>
  <c r="L35" i="6"/>
  <c r="L36" i="6"/>
  <c r="K29" i="6" s="1"/>
  <c r="L37" i="6"/>
  <c r="K30" i="6" s="1"/>
  <c r="L38" i="6"/>
  <c r="K31" i="6" s="1"/>
  <c r="L39" i="6"/>
  <c r="K32" i="6" s="1"/>
  <c r="L40" i="6"/>
  <c r="K33" i="6" s="1"/>
  <c r="L41" i="6"/>
  <c r="K34" i="6" s="1"/>
  <c r="L42" i="6"/>
  <c r="K35" i="6" s="1"/>
  <c r="L43" i="6"/>
  <c r="L44" i="6"/>
  <c r="K37" i="6" s="1"/>
  <c r="L45" i="6"/>
  <c r="K38" i="6" s="1"/>
  <c r="L46" i="6"/>
  <c r="K39" i="6" s="1"/>
  <c r="L47" i="6"/>
  <c r="L48" i="6"/>
  <c r="K41" i="6" s="1"/>
  <c r="L49" i="6"/>
  <c r="K42" i="6" s="1"/>
  <c r="L50" i="6"/>
  <c r="K43" i="6" s="1"/>
  <c r="L51" i="6"/>
  <c r="K44" i="6" s="1"/>
  <c r="L52" i="6"/>
  <c r="K45" i="6" s="1"/>
  <c r="L53" i="6"/>
  <c r="K46" i="6" s="1"/>
  <c r="L54" i="6"/>
  <c r="K47" i="6" s="1"/>
  <c r="L55" i="6"/>
  <c r="L56" i="6"/>
  <c r="K49" i="6" s="1"/>
  <c r="L57" i="6"/>
  <c r="K50" i="6" s="1"/>
  <c r="L58" i="6"/>
  <c r="K51" i="6" s="1"/>
  <c r="L59" i="6"/>
  <c r="K52" i="6" s="1"/>
  <c r="L60" i="6"/>
  <c r="K53" i="6" s="1"/>
  <c r="L61" i="6"/>
  <c r="K54" i="6" s="1"/>
  <c r="L62" i="6"/>
  <c r="K55" i="6" s="1"/>
  <c r="L63" i="6"/>
  <c r="L64" i="6"/>
  <c r="K57" i="6" s="1"/>
  <c r="L65" i="6"/>
  <c r="K58" i="6" s="1"/>
  <c r="L66" i="6"/>
  <c r="K59" i="6" s="1"/>
  <c r="L67" i="6"/>
  <c r="K60" i="6" s="1"/>
  <c r="L68" i="6"/>
  <c r="K61" i="6" s="1"/>
  <c r="L69" i="6"/>
  <c r="K62" i="6" s="1"/>
  <c r="L70" i="6"/>
  <c r="K63" i="6" s="1"/>
  <c r="L71" i="6"/>
  <c r="L72" i="6"/>
  <c r="K65" i="6" s="1"/>
  <c r="L73" i="6"/>
  <c r="K66" i="6" s="1"/>
  <c r="L74" i="6"/>
  <c r="K67" i="6" s="1"/>
  <c r="L75" i="6"/>
  <c r="K68" i="6" s="1"/>
  <c r="L76" i="6"/>
  <c r="K69" i="6" s="1"/>
  <c r="L77" i="6"/>
  <c r="K70" i="6" s="1"/>
  <c r="L78" i="6"/>
  <c r="K71" i="6" s="1"/>
  <c r="L79" i="6"/>
  <c r="K72" i="6" s="1"/>
  <c r="L80" i="6"/>
  <c r="K73" i="6" s="1"/>
  <c r="L81" i="6"/>
  <c r="K74" i="6" s="1"/>
  <c r="L82" i="6"/>
  <c r="K75" i="6" s="1"/>
  <c r="L83" i="6"/>
  <c r="K76" i="6" s="1"/>
  <c r="L84" i="6"/>
  <c r="K77" i="6" s="1"/>
  <c r="L85" i="6"/>
  <c r="K78" i="6" s="1"/>
  <c r="L86" i="6"/>
  <c r="K79" i="6" s="1"/>
  <c r="L87" i="6"/>
  <c r="L88" i="6"/>
  <c r="K81" i="6" s="1"/>
  <c r="L89" i="6"/>
  <c r="K82" i="6" s="1"/>
  <c r="L90" i="6"/>
  <c r="K83" i="6" s="1"/>
  <c r="L91" i="6"/>
  <c r="K84" i="6" s="1"/>
  <c r="L92" i="6"/>
  <c r="K85" i="6" s="1"/>
  <c r="L93" i="6"/>
  <c r="K86" i="6" s="1"/>
  <c r="L94" i="6"/>
  <c r="K87" i="6" s="1"/>
  <c r="L95" i="6"/>
  <c r="L96" i="6"/>
  <c r="K89" i="6" s="1"/>
  <c r="L97" i="6"/>
  <c r="K90" i="6" s="1"/>
  <c r="L98" i="6"/>
  <c r="K91" i="6" s="1"/>
  <c r="L99" i="6"/>
  <c r="K92" i="6" s="1"/>
  <c r="L100" i="6"/>
  <c r="K93" i="6" s="1"/>
  <c r="L101" i="6"/>
  <c r="K94" i="6" s="1"/>
  <c r="L102" i="6"/>
  <c r="K95" i="6" s="1"/>
  <c r="L103" i="6"/>
  <c r="K96" i="6" s="1"/>
  <c r="L104" i="6"/>
  <c r="K97" i="6" s="1"/>
  <c r="L105" i="6"/>
  <c r="K98" i="6" s="1"/>
  <c r="L106" i="6"/>
  <c r="K99" i="6" s="1"/>
  <c r="L18" i="5"/>
  <c r="L19" i="5"/>
  <c r="L20" i="5"/>
  <c r="L21" i="5"/>
  <c r="L22" i="5"/>
  <c r="L23" i="5"/>
  <c r="L24" i="5"/>
  <c r="L25" i="5"/>
  <c r="K18" i="5" s="1"/>
  <c r="L26" i="5"/>
  <c r="K19" i="5" s="1"/>
  <c r="L27" i="5"/>
  <c r="K20" i="5" s="1"/>
  <c r="L28" i="5"/>
  <c r="L29" i="5"/>
  <c r="K22" i="5" s="1"/>
  <c r="L30" i="5"/>
  <c r="K23" i="5" s="1"/>
  <c r="L31" i="5"/>
  <c r="K24" i="5" s="1"/>
  <c r="L32" i="5"/>
  <c r="L33" i="5"/>
  <c r="K26" i="5" s="1"/>
  <c r="L34" i="5"/>
  <c r="K27" i="5" s="1"/>
  <c r="L35" i="5"/>
  <c r="K28" i="5" s="1"/>
  <c r="L36" i="5"/>
  <c r="L37" i="5"/>
  <c r="K30" i="5" s="1"/>
  <c r="L38" i="5"/>
  <c r="K31" i="5" s="1"/>
  <c r="L39" i="5"/>
  <c r="K32" i="5" s="1"/>
  <c r="L40" i="5"/>
  <c r="L41" i="5"/>
  <c r="K34" i="5" s="1"/>
  <c r="L42" i="5"/>
  <c r="K35" i="5" s="1"/>
  <c r="L43" i="5"/>
  <c r="K36" i="5" s="1"/>
  <c r="L44" i="5"/>
  <c r="K37" i="5" s="1"/>
  <c r="L45" i="5"/>
  <c r="K38" i="5" s="1"/>
  <c r="L46" i="5"/>
  <c r="K39" i="5" s="1"/>
  <c r="L47" i="5"/>
  <c r="K40" i="5" s="1"/>
  <c r="L48" i="5"/>
  <c r="L49" i="5"/>
  <c r="K42" i="5" s="1"/>
  <c r="L50" i="5"/>
  <c r="K43" i="5" s="1"/>
  <c r="L51" i="5"/>
  <c r="K44" i="5" s="1"/>
  <c r="L52" i="5"/>
  <c r="L53" i="5"/>
  <c r="K46" i="5" s="1"/>
  <c r="L54" i="5"/>
  <c r="K47" i="5" s="1"/>
  <c r="L55" i="5"/>
  <c r="K48" i="5" s="1"/>
  <c r="L56" i="5"/>
  <c r="L57" i="5"/>
  <c r="K50" i="5" s="1"/>
  <c r="L58" i="5"/>
  <c r="K51" i="5" s="1"/>
  <c r="L59" i="5"/>
  <c r="K52" i="5" s="1"/>
  <c r="L60" i="5"/>
  <c r="L61" i="5"/>
  <c r="K54" i="5" s="1"/>
  <c r="L62" i="5"/>
  <c r="K55" i="5" s="1"/>
  <c r="L63" i="5"/>
  <c r="K56" i="5" s="1"/>
  <c r="L64" i="5"/>
  <c r="L65" i="5"/>
  <c r="K58" i="5" s="1"/>
  <c r="L66" i="5"/>
  <c r="K59" i="5" s="1"/>
  <c r="L67" i="5"/>
  <c r="K60" i="5" s="1"/>
  <c r="L68" i="5"/>
  <c r="L69" i="5"/>
  <c r="K62" i="5" s="1"/>
  <c r="L70" i="5"/>
  <c r="K63" i="5" s="1"/>
  <c r="L71" i="5"/>
  <c r="K64" i="5" s="1"/>
  <c r="L72" i="5"/>
  <c r="K65" i="5" s="1"/>
  <c r="L73" i="5"/>
  <c r="K66" i="5" s="1"/>
  <c r="L74" i="5"/>
  <c r="K67" i="5" s="1"/>
  <c r="L75" i="5"/>
  <c r="K68" i="5" s="1"/>
  <c r="L76" i="5"/>
  <c r="L77" i="5"/>
  <c r="K70" i="5" s="1"/>
  <c r="L78" i="5"/>
  <c r="K71" i="5" s="1"/>
  <c r="L79" i="5"/>
  <c r="K72" i="5" s="1"/>
  <c r="L80" i="5"/>
  <c r="L81" i="5"/>
  <c r="K74" i="5" s="1"/>
  <c r="L82" i="5"/>
  <c r="K75" i="5" s="1"/>
  <c r="L83" i="5"/>
  <c r="K76" i="5" s="1"/>
  <c r="L84" i="5"/>
  <c r="L85" i="5"/>
  <c r="K78" i="5" s="1"/>
  <c r="L86" i="5"/>
  <c r="K79" i="5" s="1"/>
  <c r="L87" i="5"/>
  <c r="K80" i="5" s="1"/>
  <c r="L88" i="5"/>
  <c r="L89" i="5"/>
  <c r="K82" i="5" s="1"/>
  <c r="L90" i="5"/>
  <c r="K83" i="5" s="1"/>
  <c r="L91" i="5"/>
  <c r="K84" i="5" s="1"/>
  <c r="L92" i="5"/>
  <c r="L93" i="5"/>
  <c r="K86" i="5" s="1"/>
  <c r="L94" i="5"/>
  <c r="K87" i="5" s="1"/>
  <c r="L95" i="5"/>
  <c r="K88" i="5" s="1"/>
  <c r="L96" i="5"/>
  <c r="L97" i="5"/>
  <c r="K90" i="5" s="1"/>
  <c r="L98" i="5"/>
  <c r="K91" i="5" s="1"/>
  <c r="L99" i="5"/>
  <c r="L100" i="5"/>
  <c r="K93" i="5" s="1"/>
  <c r="L101" i="5"/>
  <c r="K94" i="5" s="1"/>
  <c r="L102" i="5"/>
  <c r="K95" i="5" s="1"/>
  <c r="L103" i="5"/>
  <c r="K96" i="5" s="1"/>
  <c r="L104" i="5"/>
  <c r="L105" i="5"/>
  <c r="K98" i="5" s="1"/>
  <c r="L106" i="5"/>
  <c r="K99" i="5" s="1"/>
  <c r="K19" i="10"/>
  <c r="K21" i="10"/>
  <c r="K27" i="10"/>
  <c r="K31" i="10"/>
  <c r="K35" i="10"/>
  <c r="K39" i="10"/>
  <c r="K43" i="10"/>
  <c r="K47" i="10"/>
  <c r="K55" i="10"/>
  <c r="K59" i="10"/>
  <c r="K63" i="10"/>
  <c r="K67" i="10"/>
  <c r="K71" i="10"/>
  <c r="K75" i="10"/>
  <c r="K83" i="10"/>
  <c r="K87" i="10"/>
  <c r="K91" i="10"/>
  <c r="K92" i="10"/>
  <c r="K95" i="10"/>
  <c r="K99" i="10"/>
  <c r="K101" i="10"/>
  <c r="K102" i="10"/>
  <c r="K103" i="10"/>
  <c r="K104" i="10"/>
  <c r="K105" i="10"/>
  <c r="K106" i="10"/>
  <c r="K21" i="9"/>
  <c r="K25" i="9"/>
  <c r="K29" i="9"/>
  <c r="K33" i="9"/>
  <c r="K41" i="9"/>
  <c r="K45" i="9"/>
  <c r="K49" i="9"/>
  <c r="K53" i="9"/>
  <c r="K57" i="9"/>
  <c r="K61" i="9"/>
  <c r="K62" i="9"/>
  <c r="K66" i="9"/>
  <c r="K69" i="9"/>
  <c r="K70" i="9"/>
  <c r="K73" i="9"/>
  <c r="K77" i="9"/>
  <c r="K81" i="9"/>
  <c r="K85" i="9"/>
  <c r="K89" i="9"/>
  <c r="K97" i="9"/>
  <c r="K101" i="9"/>
  <c r="K102" i="9"/>
  <c r="K103" i="9"/>
  <c r="K104" i="9"/>
  <c r="K105" i="9"/>
  <c r="K106" i="9"/>
  <c r="K19" i="8"/>
  <c r="K20" i="8"/>
  <c r="K27" i="8"/>
  <c r="K31" i="8"/>
  <c r="K32" i="8"/>
  <c r="K35" i="8"/>
  <c r="K36" i="8"/>
  <c r="K39" i="8"/>
  <c r="K40" i="8"/>
  <c r="K43" i="8"/>
  <c r="K47" i="8"/>
  <c r="K48" i="8"/>
  <c r="K55" i="8"/>
  <c r="K59" i="8"/>
  <c r="K60" i="8"/>
  <c r="K63" i="8"/>
  <c r="K64" i="8"/>
  <c r="K67" i="8"/>
  <c r="K71" i="8"/>
  <c r="K75" i="8"/>
  <c r="K76" i="8"/>
  <c r="K77" i="8"/>
  <c r="K83" i="8"/>
  <c r="K84" i="8"/>
  <c r="K87" i="8"/>
  <c r="K88" i="8"/>
  <c r="K91" i="8"/>
  <c r="K95" i="8"/>
  <c r="K96" i="8"/>
  <c r="K99" i="8"/>
  <c r="K101" i="8"/>
  <c r="K102" i="8"/>
  <c r="K103" i="8"/>
  <c r="K104" i="8"/>
  <c r="K105" i="8"/>
  <c r="K106" i="8"/>
  <c r="K21" i="7"/>
  <c r="K25" i="7"/>
  <c r="K29" i="7"/>
  <c r="K33" i="7"/>
  <c r="K41" i="7"/>
  <c r="K45" i="7"/>
  <c r="K49" i="7"/>
  <c r="K53" i="7"/>
  <c r="K57" i="7"/>
  <c r="K61" i="7"/>
  <c r="K64" i="7"/>
  <c r="K69" i="7"/>
  <c r="K73" i="7"/>
  <c r="K77" i="7"/>
  <c r="K81" i="7"/>
  <c r="K85" i="7"/>
  <c r="K89" i="7"/>
  <c r="K97" i="7"/>
  <c r="K101" i="7"/>
  <c r="K102" i="7"/>
  <c r="K103" i="7"/>
  <c r="K104" i="7"/>
  <c r="K105" i="7"/>
  <c r="K106" i="7"/>
  <c r="K20" i="6"/>
  <c r="K28" i="6"/>
  <c r="K36" i="6"/>
  <c r="K40" i="6"/>
  <c r="K48" i="6"/>
  <c r="K56" i="6"/>
  <c r="K64" i="6"/>
  <c r="K80" i="6"/>
  <c r="K88" i="6"/>
  <c r="K101" i="6"/>
  <c r="K102" i="6"/>
  <c r="K103" i="6"/>
  <c r="K104" i="6"/>
  <c r="K105" i="6"/>
  <c r="K106" i="6"/>
  <c r="K21" i="5"/>
  <c r="K25" i="5"/>
  <c r="K29" i="5"/>
  <c r="K33" i="5"/>
  <c r="K41" i="5"/>
  <c r="K45" i="5"/>
  <c r="K49" i="5"/>
  <c r="K53" i="5"/>
  <c r="K57" i="5"/>
  <c r="K61" i="5"/>
  <c r="K69" i="5"/>
  <c r="K73" i="5"/>
  <c r="K77" i="5"/>
  <c r="K81" i="5"/>
  <c r="K85" i="5"/>
  <c r="K89" i="5"/>
  <c r="K92" i="5"/>
  <c r="K97" i="5"/>
  <c r="K101" i="5"/>
  <c r="K102" i="5"/>
  <c r="K103" i="5"/>
  <c r="K104" i="5"/>
  <c r="K105" i="5"/>
  <c r="K106" i="5"/>
  <c r="L17" i="1"/>
  <c r="L18" i="1"/>
  <c r="L19" i="1"/>
  <c r="L20" i="1"/>
  <c r="L21" i="1"/>
  <c r="L22" i="1"/>
  <c r="L23" i="1"/>
  <c r="L24" i="1"/>
  <c r="L25" i="1"/>
  <c r="L26" i="1"/>
  <c r="L27" i="1"/>
  <c r="L28" i="1"/>
  <c r="L29" i="1"/>
  <c r="K22" i="1" s="1"/>
  <c r="L30" i="1"/>
  <c r="K23" i="1" s="1"/>
  <c r="L31" i="1"/>
  <c r="L32" i="1"/>
  <c r="L33" i="1"/>
  <c r="L34" i="1"/>
  <c r="L35" i="1"/>
  <c r="L36" i="1"/>
  <c r="L37" i="1"/>
  <c r="K30" i="1" s="1"/>
  <c r="L38" i="1"/>
  <c r="L39" i="1"/>
  <c r="L40" i="1"/>
  <c r="L41" i="1"/>
  <c r="L42" i="1"/>
  <c r="L43" i="1"/>
  <c r="L44" i="1"/>
  <c r="K37" i="1" s="1"/>
  <c r="L45" i="1"/>
  <c r="K38" i="1" s="1"/>
  <c r="L46" i="1"/>
  <c r="L47" i="1"/>
  <c r="L48" i="1"/>
  <c r="L49" i="1"/>
  <c r="L50" i="1"/>
  <c r="L51" i="1"/>
  <c r="K44" i="1" s="1"/>
  <c r="L52" i="1"/>
  <c r="L53" i="1"/>
  <c r="K46" i="1" s="1"/>
  <c r="L54" i="1"/>
  <c r="L55" i="1"/>
  <c r="L56" i="1"/>
  <c r="L57" i="1"/>
  <c r="L58" i="1"/>
  <c r="K51" i="1" s="1"/>
  <c r="L59" i="1"/>
  <c r="L60" i="1"/>
  <c r="L61" i="1"/>
  <c r="K54" i="1" s="1"/>
  <c r="L62" i="1"/>
  <c r="L63" i="1"/>
  <c r="L64" i="1"/>
  <c r="L65" i="1"/>
  <c r="K58" i="1" s="1"/>
  <c r="L66" i="1"/>
  <c r="L67" i="1"/>
  <c r="L68" i="1"/>
  <c r="L69" i="1"/>
  <c r="K62" i="1" s="1"/>
  <c r="L70" i="1"/>
  <c r="L71" i="1"/>
  <c r="L72" i="1"/>
  <c r="K65" i="1" s="1"/>
  <c r="L73" i="1"/>
  <c r="L74" i="1"/>
  <c r="L75" i="1"/>
  <c r="L76" i="1"/>
  <c r="L77" i="1"/>
  <c r="K70" i="1" s="1"/>
  <c r="L78" i="1"/>
  <c r="L79" i="1"/>
  <c r="K72" i="1" s="1"/>
  <c r="L80" i="1"/>
  <c r="L81" i="1"/>
  <c r="L82" i="1"/>
  <c r="L83" i="1"/>
  <c r="L84" i="1"/>
  <c r="L85" i="1"/>
  <c r="K78" i="1" s="1"/>
  <c r="L86" i="1"/>
  <c r="K79" i="1" s="1"/>
  <c r="L87" i="1"/>
  <c r="L88" i="1"/>
  <c r="L89" i="1"/>
  <c r="L90" i="1"/>
  <c r="L91" i="1"/>
  <c r="L92" i="1"/>
  <c r="L93" i="1"/>
  <c r="K86" i="1" s="1"/>
  <c r="L94" i="1"/>
  <c r="L95" i="1"/>
  <c r="L96" i="1"/>
  <c r="L97" i="1"/>
  <c r="L98" i="1"/>
  <c r="L99" i="1"/>
  <c r="L100" i="1"/>
  <c r="K93" i="1" s="1"/>
  <c r="L101" i="1"/>
  <c r="K94" i="1" s="1"/>
  <c r="L102" i="1"/>
  <c r="L103" i="1"/>
  <c r="L104" i="1"/>
  <c r="L105" i="1"/>
  <c r="L106" i="1"/>
  <c r="K18" i="1"/>
  <c r="K21" i="1"/>
  <c r="K25" i="1"/>
  <c r="K26" i="1"/>
  <c r="K29" i="1"/>
  <c r="K33" i="1"/>
  <c r="K34" i="1"/>
  <c r="K41" i="1"/>
  <c r="K42" i="1"/>
  <c r="K45" i="1"/>
  <c r="K49" i="1"/>
  <c r="K50" i="1"/>
  <c r="K53" i="1"/>
  <c r="K57" i="1"/>
  <c r="K61" i="1"/>
  <c r="K66" i="1"/>
  <c r="K69" i="1"/>
  <c r="K73" i="1"/>
  <c r="K74" i="1"/>
  <c r="K77" i="1"/>
  <c r="K81" i="1"/>
  <c r="K82" i="1"/>
  <c r="K85" i="1"/>
  <c r="K89" i="1"/>
  <c r="K90" i="1"/>
  <c r="K97" i="1"/>
  <c r="K98" i="1"/>
  <c r="K19" i="1"/>
  <c r="K20" i="1"/>
  <c r="K24" i="1"/>
  <c r="K27" i="1"/>
  <c r="K28" i="1"/>
  <c r="K31" i="1"/>
  <c r="K32" i="1"/>
  <c r="K35" i="1"/>
  <c r="K36" i="1"/>
  <c r="K39" i="1"/>
  <c r="K40" i="1"/>
  <c r="K43" i="1"/>
  <c r="K47" i="1"/>
  <c r="K48" i="1"/>
  <c r="K52" i="1"/>
  <c r="K55" i="1"/>
  <c r="K56" i="1"/>
  <c r="K59" i="1"/>
  <c r="K60" i="1"/>
  <c r="K63" i="1"/>
  <c r="K64" i="1"/>
  <c r="K67" i="1"/>
  <c r="K68" i="1"/>
  <c r="K71" i="1"/>
  <c r="K75" i="1"/>
  <c r="K76" i="1"/>
  <c r="K80" i="1"/>
  <c r="K83" i="1"/>
  <c r="K84" i="1"/>
  <c r="K87" i="1"/>
  <c r="K88" i="1"/>
  <c r="K91" i="1"/>
  <c r="K92" i="1"/>
  <c r="K95" i="1"/>
  <c r="K96" i="1"/>
  <c r="K99" i="1"/>
  <c r="K101" i="1"/>
  <c r="K102" i="1"/>
  <c r="K103" i="1"/>
  <c r="K104" i="1"/>
  <c r="K105" i="1"/>
  <c r="K106" i="1"/>
  <c r="E6" i="5" l="1"/>
  <c r="H7" i="5" l="1"/>
  <c r="M6" i="5"/>
  <c r="M6" i="6" s="1"/>
  <c r="M6" i="7" s="1"/>
  <c r="M6" i="8" s="1"/>
  <c r="M6" i="9" s="1"/>
  <c r="M6" i="10" s="1"/>
  <c r="M6" i="11" s="1"/>
  <c r="M7" i="5"/>
  <c r="M7" i="6" s="1"/>
  <c r="M7" i="7" s="1"/>
  <c r="M7" i="8" s="1"/>
  <c r="M7" i="9" s="1"/>
  <c r="M7" i="10" s="1"/>
  <c r="M7" i="11" s="1"/>
  <c r="M8" i="5"/>
  <c r="M8" i="6" s="1"/>
  <c r="M8" i="7" s="1"/>
  <c r="M8" i="8" s="1"/>
  <c r="M8" i="9" s="1"/>
  <c r="M8" i="10" s="1"/>
  <c r="M8" i="11" s="1"/>
  <c r="M9" i="5"/>
  <c r="M9" i="6" s="1"/>
  <c r="M9" i="7" s="1"/>
  <c r="M9" i="8" s="1"/>
  <c r="M9" i="9" s="1"/>
  <c r="M9" i="10" s="1"/>
  <c r="M9" i="11" s="1"/>
  <c r="M10" i="5"/>
  <c r="M10" i="6" s="1"/>
  <c r="M11" i="5"/>
  <c r="M11" i="6" s="1"/>
  <c r="M11" i="7" s="1"/>
  <c r="M11" i="8" s="1"/>
  <c r="M11" i="9" s="1"/>
  <c r="M11" i="10" s="1"/>
  <c r="M11" i="11" s="1"/>
  <c r="M12" i="5"/>
  <c r="M12" i="6" s="1"/>
  <c r="M12" i="7" s="1"/>
  <c r="M12" i="8" s="1"/>
  <c r="M12" i="9" s="1"/>
  <c r="M12" i="10" s="1"/>
  <c r="M12" i="11" s="1"/>
  <c r="M13" i="5"/>
  <c r="M13" i="6" s="1"/>
  <c r="M13" i="7" s="1"/>
  <c r="M13" i="8" s="1"/>
  <c r="M13" i="9" s="1"/>
  <c r="M13" i="10" s="1"/>
  <c r="M13" i="11" s="1"/>
  <c r="M14" i="5"/>
  <c r="M14" i="6" s="1"/>
  <c r="M15" i="5"/>
  <c r="M15" i="6" s="1"/>
  <c r="M16" i="5"/>
  <c r="M16" i="6" s="1"/>
  <c r="M16" i="7" s="1"/>
  <c r="M16" i="8" s="1"/>
  <c r="M16" i="9" s="1"/>
  <c r="M16" i="10" s="1"/>
  <c r="M16" i="11" s="1"/>
  <c r="M17" i="5"/>
  <c r="M17" i="6" s="1"/>
  <c r="M17" i="7" s="1"/>
  <c r="M17" i="8" s="1"/>
  <c r="M17" i="9" s="1"/>
  <c r="M17" i="10" s="1"/>
  <c r="M17" i="11" s="1"/>
  <c r="M18" i="5"/>
  <c r="M18" i="6" s="1"/>
  <c r="M19" i="5"/>
  <c r="M19" i="6" s="1"/>
  <c r="M20" i="5"/>
  <c r="M20" i="6" s="1"/>
  <c r="M20" i="7" s="1"/>
  <c r="M20" i="8" s="1"/>
  <c r="M20" i="9" s="1"/>
  <c r="M20" i="10" s="1"/>
  <c r="M20" i="11" s="1"/>
  <c r="M21" i="5"/>
  <c r="M21" i="6" s="1"/>
  <c r="M21" i="7" s="1"/>
  <c r="M21" i="8" s="1"/>
  <c r="M21" i="9" s="1"/>
  <c r="M21" i="10" s="1"/>
  <c r="M21" i="11" s="1"/>
  <c r="M22" i="5"/>
  <c r="M22" i="6" s="1"/>
  <c r="M23" i="5"/>
  <c r="M23" i="6" s="1"/>
  <c r="M23" i="7" s="1"/>
  <c r="M23" i="8" s="1"/>
  <c r="M23" i="9" s="1"/>
  <c r="M23" i="10" s="1"/>
  <c r="M23" i="11" s="1"/>
  <c r="M24" i="5"/>
  <c r="M24" i="6" s="1"/>
  <c r="M24" i="7" s="1"/>
  <c r="M24" i="8" s="1"/>
  <c r="M24" i="9" s="1"/>
  <c r="M24" i="10" s="1"/>
  <c r="M24" i="11" s="1"/>
  <c r="M25" i="5"/>
  <c r="M25" i="6" s="1"/>
  <c r="M26" i="5"/>
  <c r="M26" i="6" s="1"/>
  <c r="M27" i="5"/>
  <c r="M27" i="6" s="1"/>
  <c r="M28" i="5"/>
  <c r="M28" i="6" s="1"/>
  <c r="M28" i="7" s="1"/>
  <c r="M28" i="8" s="1"/>
  <c r="M28" i="9" s="1"/>
  <c r="M28" i="10" s="1"/>
  <c r="M28" i="11" s="1"/>
  <c r="M29" i="5"/>
  <c r="M29" i="6" s="1"/>
  <c r="M30" i="5"/>
  <c r="M30" i="6" s="1"/>
  <c r="M31" i="5"/>
  <c r="M31" i="6" s="1"/>
  <c r="M32" i="5"/>
  <c r="M32" i="6" s="1"/>
  <c r="M32" i="7" s="1"/>
  <c r="M32" i="8" s="1"/>
  <c r="M32" i="9" s="1"/>
  <c r="M32" i="10" s="1"/>
  <c r="M32" i="11" s="1"/>
  <c r="M33" i="5"/>
  <c r="M33" i="6" s="1"/>
  <c r="M34" i="5"/>
  <c r="M34" i="6" s="1"/>
  <c r="M35" i="5"/>
  <c r="M35" i="6" s="1"/>
  <c r="M36" i="5"/>
  <c r="M36" i="6" s="1"/>
  <c r="M36" i="7" s="1"/>
  <c r="M36" i="8" s="1"/>
  <c r="M36" i="9" s="1"/>
  <c r="M36" i="10" s="1"/>
  <c r="M36" i="11" s="1"/>
  <c r="M37" i="5"/>
  <c r="M37" i="6" s="1"/>
  <c r="M38" i="5"/>
  <c r="M38" i="6" s="1"/>
  <c r="M39" i="5"/>
  <c r="M39" i="6" s="1"/>
  <c r="M40" i="5"/>
  <c r="M40" i="6" s="1"/>
  <c r="M40" i="7" s="1"/>
  <c r="M40" i="8" s="1"/>
  <c r="M40" i="9" s="1"/>
  <c r="M40" i="10" s="1"/>
  <c r="M40" i="11" s="1"/>
  <c r="M41" i="5"/>
  <c r="M41" i="6" s="1"/>
  <c r="M42" i="5"/>
  <c r="M42" i="6" s="1"/>
  <c r="M43" i="5"/>
  <c r="M43" i="6" s="1"/>
  <c r="M44" i="5"/>
  <c r="M44" i="6" s="1"/>
  <c r="M44" i="7" s="1"/>
  <c r="M44" i="8" s="1"/>
  <c r="M44" i="9" s="1"/>
  <c r="M44" i="10" s="1"/>
  <c r="M44" i="11" s="1"/>
  <c r="M45" i="5"/>
  <c r="M45" i="6" s="1"/>
  <c r="M45" i="7" s="1"/>
  <c r="M45" i="8" s="1"/>
  <c r="M45" i="9" s="1"/>
  <c r="M45" i="10" s="1"/>
  <c r="M45" i="11" s="1"/>
  <c r="M46" i="5"/>
  <c r="M46" i="6" s="1"/>
  <c r="M47" i="5"/>
  <c r="M47" i="6" s="1"/>
  <c r="M48" i="5"/>
  <c r="M48" i="6" s="1"/>
  <c r="M48" i="7" s="1"/>
  <c r="M48" i="8" s="1"/>
  <c r="M48" i="9" s="1"/>
  <c r="M48" i="10" s="1"/>
  <c r="M48" i="11" s="1"/>
  <c r="M49" i="5"/>
  <c r="M49" i="6" s="1"/>
  <c r="M50" i="5"/>
  <c r="M50" i="6" s="1"/>
  <c r="M51" i="5"/>
  <c r="M51" i="6" s="1"/>
  <c r="M52" i="5"/>
  <c r="M52" i="6" s="1"/>
  <c r="M52" i="7" s="1"/>
  <c r="M52" i="8" s="1"/>
  <c r="M52" i="9" s="1"/>
  <c r="M52" i="10" s="1"/>
  <c r="M52" i="11" s="1"/>
  <c r="M53" i="5"/>
  <c r="M53" i="6" s="1"/>
  <c r="M54" i="5"/>
  <c r="M54" i="6" s="1"/>
  <c r="M55" i="5"/>
  <c r="M55" i="6" s="1"/>
  <c r="M56" i="5"/>
  <c r="M56" i="6" s="1"/>
  <c r="M56" i="7" s="1"/>
  <c r="M56" i="8" s="1"/>
  <c r="M56" i="9" s="1"/>
  <c r="M56" i="10" s="1"/>
  <c r="M56" i="11" s="1"/>
  <c r="M57" i="5"/>
  <c r="M57" i="6" s="1"/>
  <c r="M58" i="5"/>
  <c r="M58" i="6" s="1"/>
  <c r="M59" i="5"/>
  <c r="M59" i="6" s="1"/>
  <c r="M60" i="5"/>
  <c r="M60" i="6" s="1"/>
  <c r="M60" i="7" s="1"/>
  <c r="M60" i="8" s="1"/>
  <c r="M60" i="9" s="1"/>
  <c r="M60" i="10" s="1"/>
  <c r="M60" i="11" s="1"/>
  <c r="M61" i="5"/>
  <c r="M61" i="6" s="1"/>
  <c r="M62" i="5"/>
  <c r="M62" i="6" s="1"/>
  <c r="M63" i="5"/>
  <c r="M63" i="6" s="1"/>
  <c r="M64" i="5"/>
  <c r="M64" i="6" s="1"/>
  <c r="M64" i="7" s="1"/>
  <c r="M64" i="8" s="1"/>
  <c r="M64" i="9" s="1"/>
  <c r="M64" i="10" s="1"/>
  <c r="M64" i="11" s="1"/>
  <c r="M65" i="5"/>
  <c r="M65" i="6" s="1"/>
  <c r="M66" i="5"/>
  <c r="M66" i="6" s="1"/>
  <c r="M67" i="5"/>
  <c r="M67" i="6" s="1"/>
  <c r="M68" i="5"/>
  <c r="M68" i="6" s="1"/>
  <c r="M68" i="7" s="1"/>
  <c r="M68" i="8" s="1"/>
  <c r="M68" i="9" s="1"/>
  <c r="M68" i="10" s="1"/>
  <c r="M68" i="11" s="1"/>
  <c r="M69" i="5"/>
  <c r="M69" i="6" s="1"/>
  <c r="M69" i="7" s="1"/>
  <c r="M69" i="8" s="1"/>
  <c r="M69" i="9" s="1"/>
  <c r="M69" i="10" s="1"/>
  <c r="M69" i="11" s="1"/>
  <c r="M70" i="5"/>
  <c r="M70" i="6" s="1"/>
  <c r="M71" i="5"/>
  <c r="M71" i="6" s="1"/>
  <c r="M72" i="5"/>
  <c r="M72" i="6" s="1"/>
  <c r="M72" i="7" s="1"/>
  <c r="M72" i="8" s="1"/>
  <c r="M72" i="9" s="1"/>
  <c r="M72" i="10" s="1"/>
  <c r="M72" i="11" s="1"/>
  <c r="M73" i="5"/>
  <c r="M73" i="6" s="1"/>
  <c r="M74" i="5"/>
  <c r="M74" i="6" s="1"/>
  <c r="M75" i="5"/>
  <c r="M75" i="6" s="1"/>
  <c r="M76" i="5"/>
  <c r="M76" i="6" s="1"/>
  <c r="M76" i="7" s="1"/>
  <c r="M76" i="8" s="1"/>
  <c r="M76" i="9" s="1"/>
  <c r="M76" i="10" s="1"/>
  <c r="M76" i="11" s="1"/>
  <c r="M77" i="5"/>
  <c r="M77" i="6" s="1"/>
  <c r="M77" i="7" s="1"/>
  <c r="M77" i="8" s="1"/>
  <c r="M77" i="9" s="1"/>
  <c r="M77" i="10" s="1"/>
  <c r="M77" i="11" s="1"/>
  <c r="M78" i="5"/>
  <c r="M78" i="6" s="1"/>
  <c r="M79" i="5"/>
  <c r="M79" i="6" s="1"/>
  <c r="M80" i="5"/>
  <c r="M80" i="6" s="1"/>
  <c r="M80" i="7" s="1"/>
  <c r="M80" i="8" s="1"/>
  <c r="M80" i="9" s="1"/>
  <c r="M80" i="10" s="1"/>
  <c r="M80" i="11" s="1"/>
  <c r="M81" i="5"/>
  <c r="M81" i="6" s="1"/>
  <c r="M82" i="5"/>
  <c r="M82" i="6" s="1"/>
  <c r="M83" i="5"/>
  <c r="M83" i="6" s="1"/>
  <c r="M84" i="5"/>
  <c r="M84" i="6" s="1"/>
  <c r="M84" i="7" s="1"/>
  <c r="M84" i="8" s="1"/>
  <c r="M84" i="9" s="1"/>
  <c r="M84" i="10" s="1"/>
  <c r="M84" i="11" s="1"/>
  <c r="M85" i="5"/>
  <c r="M85" i="6" s="1"/>
  <c r="M85" i="7" s="1"/>
  <c r="M85" i="8" s="1"/>
  <c r="M85" i="9" s="1"/>
  <c r="M85" i="10" s="1"/>
  <c r="M85" i="11" s="1"/>
  <c r="M86" i="5"/>
  <c r="M86" i="6" s="1"/>
  <c r="M87" i="5"/>
  <c r="M87" i="6" s="1"/>
  <c r="M88" i="5"/>
  <c r="M88" i="6" s="1"/>
  <c r="M88" i="7" s="1"/>
  <c r="M88" i="8" s="1"/>
  <c r="M88" i="9" s="1"/>
  <c r="M88" i="10" s="1"/>
  <c r="M88" i="11" s="1"/>
  <c r="M89" i="5"/>
  <c r="M89" i="6" s="1"/>
  <c r="M90" i="5"/>
  <c r="M90" i="6" s="1"/>
  <c r="M91" i="5"/>
  <c r="M91" i="6" s="1"/>
  <c r="M92" i="5"/>
  <c r="M92" i="6" s="1"/>
  <c r="M92" i="7" s="1"/>
  <c r="M92" i="8" s="1"/>
  <c r="M92" i="9" s="1"/>
  <c r="M92" i="10" s="1"/>
  <c r="M92" i="11" s="1"/>
  <c r="M93" i="5"/>
  <c r="M93" i="6" s="1"/>
  <c r="M93" i="7" s="1"/>
  <c r="M93" i="8" s="1"/>
  <c r="M93" i="9" s="1"/>
  <c r="M93" i="10" s="1"/>
  <c r="M93" i="11" s="1"/>
  <c r="M94" i="5"/>
  <c r="M94" i="6" s="1"/>
  <c r="M95" i="5"/>
  <c r="M95" i="6" s="1"/>
  <c r="M96" i="5"/>
  <c r="M96" i="6" s="1"/>
  <c r="M96" i="7" s="1"/>
  <c r="M96" i="8" s="1"/>
  <c r="M96" i="9" s="1"/>
  <c r="M96" i="10" s="1"/>
  <c r="M96" i="11" s="1"/>
  <c r="M97" i="5"/>
  <c r="M97" i="6" s="1"/>
  <c r="M98" i="5"/>
  <c r="M98" i="6" s="1"/>
  <c r="M99" i="5"/>
  <c r="M99" i="6" s="1"/>
  <c r="M100" i="5"/>
  <c r="M100" i="6" s="1"/>
  <c r="M100" i="7" s="1"/>
  <c r="M100" i="8" s="1"/>
  <c r="M100" i="9" s="1"/>
  <c r="M100" i="10" s="1"/>
  <c r="M100" i="11" s="1"/>
  <c r="M101" i="5"/>
  <c r="M101" i="6" s="1"/>
  <c r="M102" i="5"/>
  <c r="M102" i="6" s="1"/>
  <c r="M103" i="5"/>
  <c r="M103" i="6" s="1"/>
  <c r="M104" i="5"/>
  <c r="M104" i="6" s="1"/>
  <c r="M104" i="7" s="1"/>
  <c r="M104" i="8" s="1"/>
  <c r="M104" i="9" s="1"/>
  <c r="M104" i="10" s="1"/>
  <c r="M104" i="11" s="1"/>
  <c r="M105" i="5"/>
  <c r="M105" i="6" s="1"/>
  <c r="M106" i="5"/>
  <c r="M106" i="6" s="1"/>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H6" i="6" l="1"/>
  <c r="H6" i="7" s="1"/>
  <c r="M99" i="7"/>
  <c r="M99" i="8" s="1"/>
  <c r="M99" i="9" s="1"/>
  <c r="M99" i="10" s="1"/>
  <c r="M99" i="11" s="1"/>
  <c r="M91" i="7"/>
  <c r="M91" i="8" s="1"/>
  <c r="M91" i="9" s="1"/>
  <c r="M91" i="10" s="1"/>
  <c r="M91" i="11" s="1"/>
  <c r="M83" i="7"/>
  <c r="M83" i="8" s="1"/>
  <c r="M83" i="9" s="1"/>
  <c r="M83" i="10" s="1"/>
  <c r="M83" i="11" s="1"/>
  <c r="M75" i="7"/>
  <c r="M75" i="8" s="1"/>
  <c r="M75" i="9" s="1"/>
  <c r="M75" i="10" s="1"/>
  <c r="M75" i="11" s="1"/>
  <c r="M67" i="7"/>
  <c r="M67" i="8" s="1"/>
  <c r="M67" i="9" s="1"/>
  <c r="M67" i="10" s="1"/>
  <c r="M67" i="11" s="1"/>
  <c r="M59" i="7"/>
  <c r="M59" i="8" s="1"/>
  <c r="M59" i="9" s="1"/>
  <c r="M59" i="10" s="1"/>
  <c r="M59" i="11" s="1"/>
  <c r="M51" i="7"/>
  <c r="M51" i="8" s="1"/>
  <c r="M51" i="9" s="1"/>
  <c r="M51" i="10" s="1"/>
  <c r="M51" i="11" s="1"/>
  <c r="M43" i="7"/>
  <c r="M43" i="8" s="1"/>
  <c r="M43" i="9" s="1"/>
  <c r="M43" i="10" s="1"/>
  <c r="M43" i="11" s="1"/>
  <c r="M35" i="7"/>
  <c r="M35" i="8" s="1"/>
  <c r="M35" i="9" s="1"/>
  <c r="M35" i="10" s="1"/>
  <c r="M35" i="11" s="1"/>
  <c r="M27" i="7"/>
  <c r="M27" i="8" s="1"/>
  <c r="M27" i="9" s="1"/>
  <c r="M27" i="10" s="1"/>
  <c r="M27" i="11" s="1"/>
  <c r="M103" i="7"/>
  <c r="M103" i="8" s="1"/>
  <c r="M103" i="9" s="1"/>
  <c r="M103" i="10" s="1"/>
  <c r="M103" i="11" s="1"/>
  <c r="M95" i="7"/>
  <c r="M95" i="8" s="1"/>
  <c r="M95" i="9" s="1"/>
  <c r="M95" i="10" s="1"/>
  <c r="M95" i="11" s="1"/>
  <c r="M87" i="7"/>
  <c r="M87" i="8" s="1"/>
  <c r="M87" i="9" s="1"/>
  <c r="M87" i="10" s="1"/>
  <c r="M87" i="11" s="1"/>
  <c r="M79" i="7"/>
  <c r="M79" i="8" s="1"/>
  <c r="M79" i="9" s="1"/>
  <c r="M79" i="10" s="1"/>
  <c r="M79" i="11" s="1"/>
  <c r="M71" i="7"/>
  <c r="M71" i="8" s="1"/>
  <c r="M71" i="9" s="1"/>
  <c r="M71" i="10" s="1"/>
  <c r="M71" i="11" s="1"/>
  <c r="M63" i="7"/>
  <c r="M63" i="8" s="1"/>
  <c r="M63" i="9" s="1"/>
  <c r="M63" i="10" s="1"/>
  <c r="M63" i="11" s="1"/>
  <c r="M55" i="7"/>
  <c r="M55" i="8" s="1"/>
  <c r="M55" i="9" s="1"/>
  <c r="M55" i="10" s="1"/>
  <c r="M55" i="11" s="1"/>
  <c r="M47" i="7"/>
  <c r="M47" i="8" s="1"/>
  <c r="M47" i="9" s="1"/>
  <c r="M47" i="10" s="1"/>
  <c r="M47" i="11" s="1"/>
  <c r="M39" i="7"/>
  <c r="M39" i="8" s="1"/>
  <c r="M39" i="9" s="1"/>
  <c r="M39" i="10" s="1"/>
  <c r="M39" i="11" s="1"/>
  <c r="M31" i="7"/>
  <c r="M31" i="8" s="1"/>
  <c r="M31" i="9" s="1"/>
  <c r="M31" i="10" s="1"/>
  <c r="M31" i="11" s="1"/>
  <c r="M102" i="7"/>
  <c r="M102" i="8" s="1"/>
  <c r="M102" i="9" s="1"/>
  <c r="M102" i="10" s="1"/>
  <c r="M102" i="11" s="1"/>
  <c r="M90" i="7"/>
  <c r="M90" i="8" s="1"/>
  <c r="M90" i="9" s="1"/>
  <c r="M90" i="10" s="1"/>
  <c r="M90" i="11" s="1"/>
  <c r="M82" i="7"/>
  <c r="M82" i="8" s="1"/>
  <c r="M82" i="9" s="1"/>
  <c r="M82" i="10" s="1"/>
  <c r="M82" i="11" s="1"/>
  <c r="M74" i="7"/>
  <c r="M74" i="8" s="1"/>
  <c r="M74" i="9" s="1"/>
  <c r="M74" i="10" s="1"/>
  <c r="M74" i="11" s="1"/>
  <c r="M66" i="7"/>
  <c r="M66" i="8" s="1"/>
  <c r="M66" i="9" s="1"/>
  <c r="M66" i="10" s="1"/>
  <c r="M66" i="11" s="1"/>
  <c r="M62" i="7"/>
  <c r="M62" i="8" s="1"/>
  <c r="M62" i="9" s="1"/>
  <c r="M62" i="10" s="1"/>
  <c r="M62" i="11" s="1"/>
  <c r="M54" i="7"/>
  <c r="M54" i="8" s="1"/>
  <c r="M54" i="9" s="1"/>
  <c r="M54" i="10" s="1"/>
  <c r="M54" i="11" s="1"/>
  <c r="M50" i="7"/>
  <c r="M50" i="8" s="1"/>
  <c r="M50" i="9" s="1"/>
  <c r="M50" i="10" s="1"/>
  <c r="M50" i="11" s="1"/>
  <c r="M42" i="7"/>
  <c r="M42" i="8" s="1"/>
  <c r="M42" i="9" s="1"/>
  <c r="M42" i="10" s="1"/>
  <c r="M42" i="11" s="1"/>
  <c r="M38" i="7"/>
  <c r="M38" i="8" s="1"/>
  <c r="M38" i="9" s="1"/>
  <c r="M38" i="10" s="1"/>
  <c r="M38" i="11" s="1"/>
  <c r="M34" i="7"/>
  <c r="M34" i="8" s="1"/>
  <c r="M34" i="9" s="1"/>
  <c r="M34" i="10" s="1"/>
  <c r="M34" i="11" s="1"/>
  <c r="M30" i="7"/>
  <c r="M30" i="8" s="1"/>
  <c r="M30" i="9" s="1"/>
  <c r="M30" i="10" s="1"/>
  <c r="M30" i="11" s="1"/>
  <c r="M26" i="7"/>
  <c r="M26" i="8" s="1"/>
  <c r="M26" i="9" s="1"/>
  <c r="M26" i="10" s="1"/>
  <c r="M26" i="11" s="1"/>
  <c r="M101" i="7"/>
  <c r="M101" i="8" s="1"/>
  <c r="M101" i="9" s="1"/>
  <c r="M101" i="10" s="1"/>
  <c r="M101" i="11" s="1"/>
  <c r="M61" i="7"/>
  <c r="M61" i="8" s="1"/>
  <c r="M61" i="9" s="1"/>
  <c r="M61" i="10" s="1"/>
  <c r="M61" i="11" s="1"/>
  <c r="M53" i="7"/>
  <c r="M53" i="8" s="1"/>
  <c r="M53" i="9" s="1"/>
  <c r="M53" i="10" s="1"/>
  <c r="M53" i="11" s="1"/>
  <c r="M37" i="7"/>
  <c r="M37" i="8" s="1"/>
  <c r="M37" i="9" s="1"/>
  <c r="M37" i="10" s="1"/>
  <c r="M37" i="11" s="1"/>
  <c r="M29" i="7"/>
  <c r="M29" i="8" s="1"/>
  <c r="M29" i="9" s="1"/>
  <c r="M29" i="10" s="1"/>
  <c r="M29" i="11" s="1"/>
  <c r="M25" i="7"/>
  <c r="M25" i="8" s="1"/>
  <c r="M25" i="9" s="1"/>
  <c r="M25" i="10" s="1"/>
  <c r="M25" i="11" s="1"/>
  <c r="M106" i="7"/>
  <c r="M106" i="8" s="1"/>
  <c r="M106" i="9" s="1"/>
  <c r="M106" i="10" s="1"/>
  <c r="M106" i="11" s="1"/>
  <c r="M98" i="7"/>
  <c r="M98" i="8" s="1"/>
  <c r="M98" i="9" s="1"/>
  <c r="M98" i="10" s="1"/>
  <c r="M98" i="11" s="1"/>
  <c r="M94" i="7"/>
  <c r="M94" i="8" s="1"/>
  <c r="M94" i="9" s="1"/>
  <c r="M94" i="10" s="1"/>
  <c r="M94" i="11" s="1"/>
  <c r="M86" i="7"/>
  <c r="M86" i="8" s="1"/>
  <c r="M86" i="9" s="1"/>
  <c r="M86" i="10" s="1"/>
  <c r="M86" i="11" s="1"/>
  <c r="M78" i="7"/>
  <c r="M78" i="8" s="1"/>
  <c r="M78" i="9" s="1"/>
  <c r="M78" i="10" s="1"/>
  <c r="M78" i="11" s="1"/>
  <c r="M70" i="7"/>
  <c r="M70" i="8" s="1"/>
  <c r="M70" i="9" s="1"/>
  <c r="M70" i="10" s="1"/>
  <c r="M70" i="11" s="1"/>
  <c r="M58" i="7"/>
  <c r="M58" i="8" s="1"/>
  <c r="M58" i="9" s="1"/>
  <c r="M58" i="10" s="1"/>
  <c r="M58" i="11" s="1"/>
  <c r="M46" i="7"/>
  <c r="M46" i="8" s="1"/>
  <c r="M46" i="9" s="1"/>
  <c r="M46" i="10" s="1"/>
  <c r="M46" i="11" s="1"/>
  <c r="M105" i="7"/>
  <c r="M105" i="8" s="1"/>
  <c r="M105" i="9" s="1"/>
  <c r="M105" i="10" s="1"/>
  <c r="M105" i="11" s="1"/>
  <c r="M97" i="7"/>
  <c r="M97" i="8" s="1"/>
  <c r="M97" i="9" s="1"/>
  <c r="M97" i="10" s="1"/>
  <c r="M97" i="11" s="1"/>
  <c r="M89" i="7"/>
  <c r="M89" i="8" s="1"/>
  <c r="M89" i="9" s="1"/>
  <c r="M89" i="10" s="1"/>
  <c r="M89" i="11" s="1"/>
  <c r="M81" i="7"/>
  <c r="M81" i="8" s="1"/>
  <c r="M81" i="9" s="1"/>
  <c r="M81" i="10" s="1"/>
  <c r="M81" i="11" s="1"/>
  <c r="M73" i="7"/>
  <c r="M73" i="8" s="1"/>
  <c r="M73" i="9" s="1"/>
  <c r="M73" i="10" s="1"/>
  <c r="M73" i="11" s="1"/>
  <c r="M65" i="7"/>
  <c r="M65" i="8" s="1"/>
  <c r="M65" i="9" s="1"/>
  <c r="M65" i="10" s="1"/>
  <c r="M65" i="11" s="1"/>
  <c r="M57" i="7"/>
  <c r="M57" i="8" s="1"/>
  <c r="M57" i="9" s="1"/>
  <c r="M57" i="10" s="1"/>
  <c r="M57" i="11" s="1"/>
  <c r="M49" i="7"/>
  <c r="M49" i="8" s="1"/>
  <c r="M49" i="9" s="1"/>
  <c r="M49" i="10" s="1"/>
  <c r="M49" i="11" s="1"/>
  <c r="M41" i="7"/>
  <c r="M41" i="8" s="1"/>
  <c r="M41" i="9" s="1"/>
  <c r="M41" i="10" s="1"/>
  <c r="M41" i="11" s="1"/>
  <c r="M33" i="7"/>
  <c r="M33" i="8" s="1"/>
  <c r="M33" i="9" s="1"/>
  <c r="M33" i="10" s="1"/>
  <c r="M33" i="11" s="1"/>
  <c r="M18" i="7"/>
  <c r="M18" i="8" s="1"/>
  <c r="M18" i="9" s="1"/>
  <c r="M18" i="10" s="1"/>
  <c r="M18" i="11" s="1"/>
  <c r="M14" i="7"/>
  <c r="M14" i="8" s="1"/>
  <c r="M14" i="9" s="1"/>
  <c r="M14" i="10" s="1"/>
  <c r="M14" i="11" s="1"/>
  <c r="M19" i="7"/>
  <c r="M19" i="8" s="1"/>
  <c r="M19" i="9" s="1"/>
  <c r="M19" i="10" s="1"/>
  <c r="M19" i="11" s="1"/>
  <c r="M15" i="7"/>
  <c r="M15" i="8" s="1"/>
  <c r="M15" i="9" s="1"/>
  <c r="M15" i="10" s="1"/>
  <c r="M15" i="11" s="1"/>
  <c r="M10" i="7"/>
  <c r="M10" i="8" s="1"/>
  <c r="M10" i="9" s="1"/>
  <c r="M10" i="10" s="1"/>
  <c r="M10" i="11" s="1"/>
  <c r="M22" i="7"/>
  <c r="M22" i="8" s="1"/>
  <c r="M22" i="9" s="1"/>
  <c r="M22" i="10" s="1"/>
  <c r="M22" i="11" s="1"/>
  <c r="B15" i="14"/>
  <c r="A6" i="1"/>
  <c r="B2" i="5"/>
  <c r="B2" i="6" s="1"/>
  <c r="B2" i="7" s="1"/>
  <c r="B2" i="8" s="1"/>
  <c r="B2" i="9" s="1"/>
  <c r="B2" i="10" s="1"/>
  <c r="B2" i="11" s="1"/>
  <c r="Q4" i="15"/>
  <c r="Q5" i="15"/>
  <c r="Q6" i="15"/>
  <c r="Q7" i="15"/>
  <c r="Q8" i="15"/>
  <c r="Q9" i="15"/>
  <c r="Q10" i="15"/>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43" i="15"/>
  <c r="Q44" i="15"/>
  <c r="Q45" i="15"/>
  <c r="Q46" i="15"/>
  <c r="Q47" i="15"/>
  <c r="Q48" i="15"/>
  <c r="Q49" i="15"/>
  <c r="Q50" i="15"/>
  <c r="Q51" i="15"/>
  <c r="Q52" i="15"/>
  <c r="Q53" i="15"/>
  <c r="Q54" i="15"/>
  <c r="Q55" i="15"/>
  <c r="Q56" i="15"/>
  <c r="Q57" i="15"/>
  <c r="Q58" i="15"/>
  <c r="Q59" i="15"/>
  <c r="Q60" i="15"/>
  <c r="Q61" i="15"/>
  <c r="Q62" i="15"/>
  <c r="Q63" i="15"/>
  <c r="Q64" i="15"/>
  <c r="Q65" i="15"/>
  <c r="Q66" i="15"/>
  <c r="Q67" i="15"/>
  <c r="Q68" i="15"/>
  <c r="Q69" i="15"/>
  <c r="Q70" i="15"/>
  <c r="Q71" i="15"/>
  <c r="Q72" i="15"/>
  <c r="Q73" i="15"/>
  <c r="Q74" i="15"/>
  <c r="Q75" i="15"/>
  <c r="Q76" i="15"/>
  <c r="Q77" i="15"/>
  <c r="Q78" i="15"/>
  <c r="Q79" i="15"/>
  <c r="Q80" i="15"/>
  <c r="Q81" i="15"/>
  <c r="Q82" i="15"/>
  <c r="Q83" i="15"/>
  <c r="Q84" i="15"/>
  <c r="Q85" i="15"/>
  <c r="Q86" i="15"/>
  <c r="Q87" i="15"/>
  <c r="Q88" i="15"/>
  <c r="Q89" i="15"/>
  <c r="Q90" i="15"/>
  <c r="Q91" i="15"/>
  <c r="Q92" i="15"/>
  <c r="Q93" i="15"/>
  <c r="Q94" i="15"/>
  <c r="Q95" i="15"/>
  <c r="Q96" i="15"/>
  <c r="Q97" i="15"/>
  <c r="Q98" i="15"/>
  <c r="Q99" i="15"/>
  <c r="Q100" i="15"/>
  <c r="Q101" i="15"/>
  <c r="Q102" i="15"/>
  <c r="Q103" i="15"/>
  <c r="Q104" i="15"/>
  <c r="O4" i="15"/>
  <c r="O5" i="15"/>
  <c r="O6" i="15"/>
  <c r="O7" i="15"/>
  <c r="O8" i="15"/>
  <c r="O9" i="15"/>
  <c r="O10" i="15"/>
  <c r="O11" i="15"/>
  <c r="O1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4" i="15"/>
  <c r="O55" i="15"/>
  <c r="O56" i="15"/>
  <c r="O57" i="15"/>
  <c r="O58" i="15"/>
  <c r="O59" i="15"/>
  <c r="O60" i="15"/>
  <c r="O61" i="15"/>
  <c r="O62" i="15"/>
  <c r="O63" i="15"/>
  <c r="O64" i="15"/>
  <c r="O65" i="15"/>
  <c r="O66" i="15"/>
  <c r="O67" i="15"/>
  <c r="O68" i="15"/>
  <c r="O69" i="15"/>
  <c r="O70" i="15"/>
  <c r="O71" i="15"/>
  <c r="O72" i="15"/>
  <c r="O73" i="15"/>
  <c r="O74" i="15"/>
  <c r="O75" i="15"/>
  <c r="O76" i="15"/>
  <c r="O77" i="15"/>
  <c r="O78" i="15"/>
  <c r="O79" i="15"/>
  <c r="O80" i="15"/>
  <c r="O81" i="15"/>
  <c r="O82" i="15"/>
  <c r="O83" i="15"/>
  <c r="O84" i="15"/>
  <c r="O85" i="15"/>
  <c r="O86" i="15"/>
  <c r="O87" i="15"/>
  <c r="O88" i="15"/>
  <c r="O89" i="15"/>
  <c r="O90" i="15"/>
  <c r="O91" i="15"/>
  <c r="O92" i="15"/>
  <c r="O93" i="15"/>
  <c r="O94" i="15"/>
  <c r="O95" i="15"/>
  <c r="O96" i="15"/>
  <c r="O97" i="15"/>
  <c r="O98" i="15"/>
  <c r="O99" i="15"/>
  <c r="O100" i="15"/>
  <c r="O101" i="15"/>
  <c r="O102" i="15"/>
  <c r="O103" i="15"/>
  <c r="O104" i="15"/>
  <c r="M5" i="15"/>
  <c r="M6" i="15"/>
  <c r="M7" i="15"/>
  <c r="M8" i="15"/>
  <c r="M9" i="15"/>
  <c r="M10" i="15"/>
  <c r="M11" i="15"/>
  <c r="M12" i="15"/>
  <c r="M13" i="15"/>
  <c r="M14" i="15"/>
  <c r="M15" i="15"/>
  <c r="M16" i="15"/>
  <c r="M17" i="15"/>
  <c r="M18" i="15"/>
  <c r="M19"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M59" i="15"/>
  <c r="M60" i="15"/>
  <c r="M61" i="15"/>
  <c r="M62" i="15"/>
  <c r="M63" i="15"/>
  <c r="M64" i="15"/>
  <c r="M65" i="15"/>
  <c r="M66" i="15"/>
  <c r="M67" i="15"/>
  <c r="M68" i="15"/>
  <c r="M69" i="15"/>
  <c r="M70" i="15"/>
  <c r="M71" i="15"/>
  <c r="M72" i="15"/>
  <c r="M73" i="15"/>
  <c r="M74" i="15"/>
  <c r="M75" i="15"/>
  <c r="M76" i="15"/>
  <c r="M77" i="15"/>
  <c r="M78" i="15"/>
  <c r="M79" i="15"/>
  <c r="M80" i="15"/>
  <c r="M81" i="15"/>
  <c r="M82" i="15"/>
  <c r="M83" i="15"/>
  <c r="M84" i="15"/>
  <c r="M85" i="15"/>
  <c r="M86" i="15"/>
  <c r="M87" i="15"/>
  <c r="M88" i="15"/>
  <c r="M89" i="15"/>
  <c r="M90" i="15"/>
  <c r="M91" i="15"/>
  <c r="M92" i="15"/>
  <c r="M93" i="15"/>
  <c r="M94" i="15"/>
  <c r="M95" i="15"/>
  <c r="M96" i="15"/>
  <c r="M97" i="15"/>
  <c r="M98" i="15"/>
  <c r="M99" i="15"/>
  <c r="M100" i="15"/>
  <c r="M101" i="15"/>
  <c r="M102" i="15"/>
  <c r="M103" i="15"/>
  <c r="M104" i="15"/>
  <c r="M4" i="15"/>
  <c r="K5" i="15"/>
  <c r="K6" i="15"/>
  <c r="K7" i="15"/>
  <c r="K8" i="15"/>
  <c r="K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4" i="15"/>
  <c r="I4" i="15"/>
  <c r="I5" i="15"/>
  <c r="I6" i="15"/>
  <c r="I7" i="15"/>
  <c r="I8" i="15"/>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59" i="15"/>
  <c r="I60" i="15"/>
  <c r="I61" i="15"/>
  <c r="I62" i="15"/>
  <c r="I63" i="15"/>
  <c r="I64" i="15"/>
  <c r="I65" i="15"/>
  <c r="I66" i="15"/>
  <c r="I67" i="15"/>
  <c r="I68" i="15"/>
  <c r="I69" i="15"/>
  <c r="I70" i="15"/>
  <c r="I71" i="15"/>
  <c r="I72" i="15"/>
  <c r="I73" i="15"/>
  <c r="I74" i="15"/>
  <c r="I75" i="15"/>
  <c r="I76" i="15"/>
  <c r="I77" i="15"/>
  <c r="I78" i="15"/>
  <c r="I79" i="15"/>
  <c r="I80" i="15"/>
  <c r="I81" i="15"/>
  <c r="I82" i="15"/>
  <c r="I83" i="15"/>
  <c r="I84" i="15"/>
  <c r="I85" i="15"/>
  <c r="I86" i="15"/>
  <c r="I87" i="15"/>
  <c r="I88" i="15"/>
  <c r="I89" i="15"/>
  <c r="I90" i="15"/>
  <c r="I91" i="15"/>
  <c r="I92" i="15"/>
  <c r="I93" i="15"/>
  <c r="I94" i="15"/>
  <c r="I95" i="15"/>
  <c r="I96" i="15"/>
  <c r="I97" i="15"/>
  <c r="I98" i="15"/>
  <c r="I99" i="15"/>
  <c r="I100" i="15"/>
  <c r="I101" i="15"/>
  <c r="I102" i="15"/>
  <c r="I103" i="15"/>
  <c r="I104" i="15"/>
  <c r="G5"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4" i="15"/>
  <c r="E5"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4" i="15"/>
  <c r="C5" i="15"/>
  <c r="C6" i="15"/>
  <c r="C7"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4" i="15"/>
  <c r="B4" i="15"/>
  <c r="B5" i="15"/>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79" i="15"/>
  <c r="B80" i="15"/>
  <c r="B81" i="15"/>
  <c r="B82" i="15"/>
  <c r="B83" i="15"/>
  <c r="B84" i="15"/>
  <c r="B85" i="15"/>
  <c r="B86" i="15"/>
  <c r="B87" i="15"/>
  <c r="B88" i="15"/>
  <c r="B89" i="15"/>
  <c r="B90" i="15"/>
  <c r="B91" i="15"/>
  <c r="B92" i="15"/>
  <c r="B93" i="15"/>
  <c r="B94" i="15"/>
  <c r="B95" i="15"/>
  <c r="B96" i="15"/>
  <c r="B97" i="15"/>
  <c r="B98" i="15"/>
  <c r="B99" i="15"/>
  <c r="B100" i="15"/>
  <c r="B101" i="15"/>
  <c r="B102" i="15"/>
  <c r="B103" i="15"/>
  <c r="B104" i="15"/>
  <c r="A4" i="15"/>
  <c r="C2" i="15"/>
  <c r="A2" i="7"/>
  <c r="I106" i="12"/>
  <c r="B106" i="12"/>
  <c r="A106" i="12"/>
  <c r="I105" i="12"/>
  <c r="B105" i="12"/>
  <c r="A105" i="12"/>
  <c r="I104" i="12"/>
  <c r="B104" i="12"/>
  <c r="A104" i="12"/>
  <c r="I103" i="12"/>
  <c r="B103" i="12"/>
  <c r="A103" i="12"/>
  <c r="I102" i="12"/>
  <c r="B102" i="12"/>
  <c r="A102" i="12"/>
  <c r="I101" i="12"/>
  <c r="B101" i="12"/>
  <c r="A101" i="12"/>
  <c r="I100" i="12"/>
  <c r="B100" i="12"/>
  <c r="A100" i="12"/>
  <c r="I99" i="12"/>
  <c r="B99" i="12"/>
  <c r="A99" i="12"/>
  <c r="I98" i="12"/>
  <c r="B98" i="12"/>
  <c r="A98" i="12"/>
  <c r="I97" i="12"/>
  <c r="B97" i="12"/>
  <c r="A97" i="12"/>
  <c r="I96" i="12"/>
  <c r="B96" i="12"/>
  <c r="A96" i="12"/>
  <c r="I95" i="12"/>
  <c r="B95" i="12"/>
  <c r="A95" i="12"/>
  <c r="I94" i="12"/>
  <c r="B94" i="12"/>
  <c r="A94" i="12"/>
  <c r="I93" i="12"/>
  <c r="B93" i="12"/>
  <c r="A93" i="12"/>
  <c r="I92" i="12"/>
  <c r="B92" i="12"/>
  <c r="A92" i="12"/>
  <c r="I91" i="12"/>
  <c r="B91" i="12"/>
  <c r="A91" i="12"/>
  <c r="I90" i="12"/>
  <c r="B90" i="12"/>
  <c r="A90" i="12"/>
  <c r="I89" i="12"/>
  <c r="B89" i="12"/>
  <c r="A89" i="12"/>
  <c r="I88" i="12"/>
  <c r="B88" i="12"/>
  <c r="A88" i="12"/>
  <c r="I87" i="12"/>
  <c r="B87" i="12"/>
  <c r="A87" i="12"/>
  <c r="I86" i="12"/>
  <c r="B86" i="12"/>
  <c r="A86" i="12"/>
  <c r="I85" i="12"/>
  <c r="B85" i="12"/>
  <c r="A85" i="12"/>
  <c r="I84" i="12"/>
  <c r="B84" i="12"/>
  <c r="A84" i="12"/>
  <c r="I83" i="12"/>
  <c r="B83" i="12"/>
  <c r="A83" i="12"/>
  <c r="I82" i="12"/>
  <c r="B82" i="12"/>
  <c r="A82" i="12"/>
  <c r="I81" i="12"/>
  <c r="B81" i="12"/>
  <c r="A81" i="12"/>
  <c r="I80" i="12"/>
  <c r="B80" i="12"/>
  <c r="A80" i="12"/>
  <c r="I79" i="12"/>
  <c r="B79" i="12"/>
  <c r="A79" i="12"/>
  <c r="I78" i="12"/>
  <c r="B78" i="12"/>
  <c r="A78" i="12"/>
  <c r="I77" i="12"/>
  <c r="B77" i="12"/>
  <c r="A77" i="12"/>
  <c r="I76" i="12"/>
  <c r="B76" i="12"/>
  <c r="A76" i="12"/>
  <c r="I75" i="12"/>
  <c r="B75" i="12"/>
  <c r="A75" i="12"/>
  <c r="I74" i="12"/>
  <c r="B74" i="12"/>
  <c r="A74" i="12"/>
  <c r="I73" i="12"/>
  <c r="B73" i="12"/>
  <c r="A73" i="12"/>
  <c r="I72" i="12"/>
  <c r="B72" i="12"/>
  <c r="A72" i="12"/>
  <c r="I71" i="12"/>
  <c r="B71" i="12"/>
  <c r="A71" i="12"/>
  <c r="I70" i="12"/>
  <c r="B70" i="12"/>
  <c r="A70" i="12"/>
  <c r="I69" i="12"/>
  <c r="B69" i="12"/>
  <c r="A69" i="12"/>
  <c r="I68" i="12"/>
  <c r="B68" i="12"/>
  <c r="A68" i="12"/>
  <c r="I67" i="12"/>
  <c r="B67" i="12"/>
  <c r="A67" i="12"/>
  <c r="I66" i="12"/>
  <c r="B66" i="12"/>
  <c r="A66" i="12"/>
  <c r="I65" i="12"/>
  <c r="B65" i="12"/>
  <c r="A65" i="12"/>
  <c r="I64" i="12"/>
  <c r="B64" i="12"/>
  <c r="A64" i="12"/>
  <c r="I63" i="12"/>
  <c r="B63" i="12"/>
  <c r="A63" i="12"/>
  <c r="I62" i="12"/>
  <c r="B62" i="12"/>
  <c r="A62" i="12"/>
  <c r="I61" i="12"/>
  <c r="B61" i="12"/>
  <c r="A61" i="12"/>
  <c r="I60" i="12"/>
  <c r="B60" i="12"/>
  <c r="A60" i="12"/>
  <c r="I59" i="12"/>
  <c r="B59" i="12"/>
  <c r="A59" i="12"/>
  <c r="I58" i="12"/>
  <c r="B58" i="12"/>
  <c r="A58" i="12"/>
  <c r="I57" i="12"/>
  <c r="B57" i="12"/>
  <c r="A57" i="12"/>
  <c r="I56" i="12"/>
  <c r="B56" i="12"/>
  <c r="A56" i="12"/>
  <c r="I55" i="12"/>
  <c r="B55" i="12"/>
  <c r="A55" i="12"/>
  <c r="I54" i="12"/>
  <c r="B54" i="12"/>
  <c r="A54" i="12"/>
  <c r="I53" i="12"/>
  <c r="B53" i="12"/>
  <c r="A53" i="12"/>
  <c r="I52" i="12"/>
  <c r="B52" i="12"/>
  <c r="A52" i="12"/>
  <c r="I51" i="12"/>
  <c r="B51" i="12"/>
  <c r="A51" i="12"/>
  <c r="I50" i="12"/>
  <c r="B50" i="12"/>
  <c r="A50" i="12"/>
  <c r="I49" i="12"/>
  <c r="B49" i="12"/>
  <c r="A49" i="12"/>
  <c r="I48" i="12"/>
  <c r="B48" i="12"/>
  <c r="A48" i="12"/>
  <c r="I47" i="12"/>
  <c r="B47" i="12"/>
  <c r="A47" i="12"/>
  <c r="I46" i="12"/>
  <c r="B46" i="12"/>
  <c r="A46" i="12"/>
  <c r="I45" i="12"/>
  <c r="B45" i="12"/>
  <c r="A45" i="12"/>
  <c r="I44" i="12"/>
  <c r="B44" i="12"/>
  <c r="A44" i="12"/>
  <c r="I43" i="12"/>
  <c r="B43" i="12"/>
  <c r="A43" i="12"/>
  <c r="I42" i="12"/>
  <c r="B42" i="12"/>
  <c r="A42" i="12"/>
  <c r="I41" i="12"/>
  <c r="B41" i="12"/>
  <c r="A41" i="12"/>
  <c r="I40" i="12"/>
  <c r="B40" i="12"/>
  <c r="A40" i="12"/>
  <c r="I39" i="12"/>
  <c r="B39" i="12"/>
  <c r="A39" i="12"/>
  <c r="I38" i="12"/>
  <c r="B38" i="12"/>
  <c r="A38" i="12"/>
  <c r="I37" i="12"/>
  <c r="B37" i="12"/>
  <c r="A37" i="12"/>
  <c r="I36" i="12"/>
  <c r="B36" i="12"/>
  <c r="A36" i="12"/>
  <c r="I35" i="12"/>
  <c r="B35" i="12"/>
  <c r="A35" i="12"/>
  <c r="I34" i="12"/>
  <c r="B34" i="12"/>
  <c r="A34" i="12"/>
  <c r="I33" i="12"/>
  <c r="B33" i="12"/>
  <c r="A33" i="12"/>
  <c r="I32" i="12"/>
  <c r="B32" i="12"/>
  <c r="A32" i="12"/>
  <c r="I31" i="12"/>
  <c r="B31" i="12"/>
  <c r="A31" i="12"/>
  <c r="I30" i="12"/>
  <c r="B30" i="12"/>
  <c r="A30" i="12"/>
  <c r="I29" i="12"/>
  <c r="B29" i="12"/>
  <c r="A29" i="12"/>
  <c r="I28" i="12"/>
  <c r="B28" i="12"/>
  <c r="A28" i="12"/>
  <c r="I27" i="12"/>
  <c r="B27" i="12"/>
  <c r="A27" i="12"/>
  <c r="I26" i="12"/>
  <c r="B26" i="12"/>
  <c r="A26" i="12"/>
  <c r="I25" i="12"/>
  <c r="B25" i="12"/>
  <c r="A25" i="12"/>
  <c r="I24" i="12"/>
  <c r="B24" i="12"/>
  <c r="A24" i="12"/>
  <c r="I23" i="12"/>
  <c r="B23" i="12"/>
  <c r="A23" i="12"/>
  <c r="I22" i="12"/>
  <c r="B22" i="12"/>
  <c r="A22" i="12"/>
  <c r="I21" i="12"/>
  <c r="B21" i="12"/>
  <c r="A21" i="12"/>
  <c r="I20" i="12"/>
  <c r="B20" i="12"/>
  <c r="A20" i="12"/>
  <c r="I19" i="12"/>
  <c r="B19" i="12"/>
  <c r="A19" i="12"/>
  <c r="I18" i="12"/>
  <c r="B18" i="12"/>
  <c r="A18" i="12"/>
  <c r="I17" i="12"/>
  <c r="B17" i="12"/>
  <c r="A17" i="12"/>
  <c r="I16" i="12"/>
  <c r="B16" i="12"/>
  <c r="A16" i="12"/>
  <c r="I15" i="12"/>
  <c r="B15" i="12"/>
  <c r="A15" i="12"/>
  <c r="I14" i="12"/>
  <c r="B14" i="12"/>
  <c r="A14" i="12"/>
  <c r="I13" i="12"/>
  <c r="B13" i="12"/>
  <c r="A13" i="12"/>
  <c r="I12" i="12"/>
  <c r="B12" i="12"/>
  <c r="A12" i="12"/>
  <c r="I11" i="12"/>
  <c r="B11" i="12"/>
  <c r="A11" i="12"/>
  <c r="I10" i="12"/>
  <c r="B10" i="12"/>
  <c r="A10" i="12"/>
  <c r="I9" i="12"/>
  <c r="B9" i="12"/>
  <c r="A9" i="12"/>
  <c r="I8" i="12"/>
  <c r="B8" i="12"/>
  <c r="A8" i="12"/>
  <c r="I7" i="12"/>
  <c r="D7" i="12"/>
  <c r="D8" i="12" s="1"/>
  <c r="D9" i="12" s="1"/>
  <c r="D10" i="12" s="1"/>
  <c r="D11" i="12" s="1"/>
  <c r="D12" i="12" s="1"/>
  <c r="D13" i="12" s="1"/>
  <c r="D14" i="12" s="1"/>
  <c r="D15" i="12" s="1"/>
  <c r="D16" i="12" s="1"/>
  <c r="D17" i="12" s="1"/>
  <c r="D18" i="12" s="1"/>
  <c r="D19" i="12" s="1"/>
  <c r="D20" i="12" s="1"/>
  <c r="D21" i="12" s="1"/>
  <c r="D22" i="12" s="1"/>
  <c r="D23" i="12" s="1"/>
  <c r="D24" i="12" s="1"/>
  <c r="D25" i="12" s="1"/>
  <c r="D26" i="12" s="1"/>
  <c r="D27" i="12" s="1"/>
  <c r="D28" i="12" s="1"/>
  <c r="D29" i="12" s="1"/>
  <c r="D30" i="12" s="1"/>
  <c r="D31" i="12" s="1"/>
  <c r="D32" i="12" s="1"/>
  <c r="D33" i="12" s="1"/>
  <c r="D34" i="12" s="1"/>
  <c r="D35" i="12" s="1"/>
  <c r="D36" i="12" s="1"/>
  <c r="D37" i="12" s="1"/>
  <c r="D38" i="12" s="1"/>
  <c r="D39" i="12" s="1"/>
  <c r="D40" i="12" s="1"/>
  <c r="D41" i="12" s="1"/>
  <c r="D42" i="12" s="1"/>
  <c r="D43" i="12" s="1"/>
  <c r="D44" i="12" s="1"/>
  <c r="D45" i="12" s="1"/>
  <c r="D46" i="12" s="1"/>
  <c r="D47" i="12" s="1"/>
  <c r="D48" i="12" s="1"/>
  <c r="D49" i="12" s="1"/>
  <c r="D50" i="12" s="1"/>
  <c r="D51" i="12" s="1"/>
  <c r="D52" i="12" s="1"/>
  <c r="D53" i="12" s="1"/>
  <c r="D54" i="12" s="1"/>
  <c r="D55" i="12" s="1"/>
  <c r="D56" i="12" s="1"/>
  <c r="D57" i="12" s="1"/>
  <c r="D58" i="12" s="1"/>
  <c r="D59" i="12" s="1"/>
  <c r="D60" i="12" s="1"/>
  <c r="D61" i="12" s="1"/>
  <c r="D62" i="12" s="1"/>
  <c r="D63" i="12" s="1"/>
  <c r="D64" i="12" s="1"/>
  <c r="D65" i="12" s="1"/>
  <c r="D66" i="12" s="1"/>
  <c r="D67" i="12" s="1"/>
  <c r="D68" i="12" s="1"/>
  <c r="D69" i="12" s="1"/>
  <c r="D70" i="12" s="1"/>
  <c r="D71" i="12" s="1"/>
  <c r="D72" i="12" s="1"/>
  <c r="D73" i="12" s="1"/>
  <c r="D74" i="12" s="1"/>
  <c r="D75" i="12" s="1"/>
  <c r="D76" i="12" s="1"/>
  <c r="D77" i="12" s="1"/>
  <c r="D78" i="12" s="1"/>
  <c r="D79" i="12" s="1"/>
  <c r="D80" i="12" s="1"/>
  <c r="D81" i="12" s="1"/>
  <c r="D82" i="12" s="1"/>
  <c r="D83" i="12" s="1"/>
  <c r="D84" i="12" s="1"/>
  <c r="D85" i="12" s="1"/>
  <c r="D86" i="12" s="1"/>
  <c r="D87" i="12" s="1"/>
  <c r="D88" i="12" s="1"/>
  <c r="D89" i="12" s="1"/>
  <c r="D90" i="12" s="1"/>
  <c r="D91" i="12" s="1"/>
  <c r="D92" i="12" s="1"/>
  <c r="D93" i="12" s="1"/>
  <c r="D94" i="12" s="1"/>
  <c r="D95" i="12" s="1"/>
  <c r="D96" i="12" s="1"/>
  <c r="D97" i="12" s="1"/>
  <c r="D98" i="12" s="1"/>
  <c r="D99" i="12" s="1"/>
  <c r="D100" i="12" s="1"/>
  <c r="D101" i="12" s="1"/>
  <c r="D102" i="12" s="1"/>
  <c r="D103" i="12" s="1"/>
  <c r="D104" i="12" s="1"/>
  <c r="D105" i="12" s="1"/>
  <c r="D106" i="12" s="1"/>
  <c r="B7" i="12"/>
  <c r="A7" i="12"/>
  <c r="I6" i="12"/>
  <c r="J6" i="12" s="1"/>
  <c r="E7" i="12"/>
  <c r="E8" i="12" s="1"/>
  <c r="E9" i="12" s="1"/>
  <c r="E10" i="12" s="1"/>
  <c r="E11" i="12" s="1"/>
  <c r="E12" i="12" s="1"/>
  <c r="E13" i="12" s="1"/>
  <c r="E14" i="12" s="1"/>
  <c r="E15" i="12" s="1"/>
  <c r="E16" i="12" s="1"/>
  <c r="E17" i="12" s="1"/>
  <c r="E18" i="12" s="1"/>
  <c r="E19" i="12" s="1"/>
  <c r="E20" i="12" s="1"/>
  <c r="E21" i="12" s="1"/>
  <c r="E22" i="12" s="1"/>
  <c r="E23" i="12" s="1"/>
  <c r="E24" i="12" s="1"/>
  <c r="E25" i="12" s="1"/>
  <c r="E26" i="12" s="1"/>
  <c r="E27" i="12" s="1"/>
  <c r="E28" i="12" s="1"/>
  <c r="E29" i="12" s="1"/>
  <c r="E30" i="12" s="1"/>
  <c r="E31" i="12" s="1"/>
  <c r="E32" i="12" s="1"/>
  <c r="E33" i="12" s="1"/>
  <c r="E34" i="12" s="1"/>
  <c r="E35" i="12" s="1"/>
  <c r="E36" i="12" s="1"/>
  <c r="E37" i="12" s="1"/>
  <c r="E38" i="12" s="1"/>
  <c r="E39" i="12" s="1"/>
  <c r="E40" i="12" s="1"/>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63" i="12" s="1"/>
  <c r="E64" i="12" s="1"/>
  <c r="E65" i="12" s="1"/>
  <c r="E66" i="12" s="1"/>
  <c r="E67" i="12" s="1"/>
  <c r="E68" i="12" s="1"/>
  <c r="E69" i="12" s="1"/>
  <c r="E70" i="12" s="1"/>
  <c r="E71" i="12" s="1"/>
  <c r="E72" i="12" s="1"/>
  <c r="E73" i="12" s="1"/>
  <c r="E74" i="12" s="1"/>
  <c r="E75" i="12" s="1"/>
  <c r="E76" i="12" s="1"/>
  <c r="E77" i="12" s="1"/>
  <c r="E78" i="12" s="1"/>
  <c r="E79" i="12" s="1"/>
  <c r="E80" i="12" s="1"/>
  <c r="E81" i="12" s="1"/>
  <c r="E82" i="12" s="1"/>
  <c r="E83" i="12" s="1"/>
  <c r="E84" i="12" s="1"/>
  <c r="E85" i="12" s="1"/>
  <c r="E86" i="12" s="1"/>
  <c r="E87" i="12" s="1"/>
  <c r="E88" i="12" s="1"/>
  <c r="E89" i="12" s="1"/>
  <c r="E90" i="12" s="1"/>
  <c r="E91" i="12" s="1"/>
  <c r="E92" i="12" s="1"/>
  <c r="E93" i="12" s="1"/>
  <c r="E94" i="12" s="1"/>
  <c r="E95" i="12" s="1"/>
  <c r="E96" i="12" s="1"/>
  <c r="E97" i="12" s="1"/>
  <c r="E98" i="12" s="1"/>
  <c r="E99" i="12" s="1"/>
  <c r="E100" i="12" s="1"/>
  <c r="E101" i="12" s="1"/>
  <c r="E102" i="12" s="1"/>
  <c r="E103" i="12" s="1"/>
  <c r="E104" i="12" s="1"/>
  <c r="E105" i="12" s="1"/>
  <c r="E106" i="12" s="1"/>
  <c r="B6" i="12"/>
  <c r="A6" i="12"/>
  <c r="D6" i="5"/>
  <c r="D6" i="6" s="1"/>
  <c r="D6" i="8" s="1"/>
  <c r="D6" i="9" s="1"/>
  <c r="D6" i="10" s="1"/>
  <c r="D6" i="11" s="1"/>
  <c r="D7" i="5"/>
  <c r="D7" i="6" s="1"/>
  <c r="D7" i="7" s="1"/>
  <c r="D7" i="8" s="1"/>
  <c r="D7" i="9" s="1"/>
  <c r="D7" i="10" s="1"/>
  <c r="D7" i="11" s="1"/>
  <c r="D8" i="5"/>
  <c r="D8" i="6" s="1"/>
  <c r="D8" i="7" s="1"/>
  <c r="D8" i="8" s="1"/>
  <c r="D8" i="9" s="1"/>
  <c r="D8" i="10" s="1"/>
  <c r="D8" i="11" s="1"/>
  <c r="D9" i="5"/>
  <c r="D9" i="6" s="1"/>
  <c r="D9" i="7" s="1"/>
  <c r="D9" i="8" s="1"/>
  <c r="D9" i="9" s="1"/>
  <c r="D9" i="10" s="1"/>
  <c r="D9" i="11" s="1"/>
  <c r="D10" i="5"/>
  <c r="D10" i="6" s="1"/>
  <c r="D11" i="5"/>
  <c r="D11" i="6" s="1"/>
  <c r="D11" i="7" s="1"/>
  <c r="D11" i="8" s="1"/>
  <c r="D11" i="9" s="1"/>
  <c r="D11" i="10" s="1"/>
  <c r="D11" i="11" s="1"/>
  <c r="D12" i="5"/>
  <c r="D12" i="6" s="1"/>
  <c r="D12" i="7" s="1"/>
  <c r="D12" i="8" s="1"/>
  <c r="D12" i="9" s="1"/>
  <c r="D12" i="10" s="1"/>
  <c r="D12" i="11" s="1"/>
  <c r="D13" i="5"/>
  <c r="D13" i="6" s="1"/>
  <c r="D13" i="7" s="1"/>
  <c r="D13" i="8" s="1"/>
  <c r="D13" i="9" s="1"/>
  <c r="D13" i="10" s="1"/>
  <c r="D13" i="11" s="1"/>
  <c r="D14" i="5"/>
  <c r="D14" i="6" s="1"/>
  <c r="D15" i="5"/>
  <c r="D15" i="6" s="1"/>
  <c r="D15" i="7" s="1"/>
  <c r="D15" i="8" s="1"/>
  <c r="D15" i="9" s="1"/>
  <c r="D15" i="10" s="1"/>
  <c r="D15" i="11" s="1"/>
  <c r="D16" i="5"/>
  <c r="D16" i="6" s="1"/>
  <c r="D16" i="7" s="1"/>
  <c r="D16" i="8" s="1"/>
  <c r="D16" i="9" s="1"/>
  <c r="D16" i="10" s="1"/>
  <c r="D16" i="11" s="1"/>
  <c r="D17" i="5"/>
  <c r="D17" i="6" s="1"/>
  <c r="D17" i="7" s="1"/>
  <c r="D17" i="8" s="1"/>
  <c r="D17" i="9" s="1"/>
  <c r="D17" i="10" s="1"/>
  <c r="D17" i="11" s="1"/>
  <c r="D18" i="5"/>
  <c r="D18" i="6" s="1"/>
  <c r="D19" i="5"/>
  <c r="D19" i="6" s="1"/>
  <c r="D19" i="7" s="1"/>
  <c r="D19" i="8" s="1"/>
  <c r="D19" i="9" s="1"/>
  <c r="D19" i="10" s="1"/>
  <c r="D19" i="11" s="1"/>
  <c r="D20" i="5"/>
  <c r="D20" i="6" s="1"/>
  <c r="D20" i="7" s="1"/>
  <c r="D20" i="8" s="1"/>
  <c r="D20" i="9" s="1"/>
  <c r="D20" i="10" s="1"/>
  <c r="D20" i="11" s="1"/>
  <c r="D21" i="5"/>
  <c r="D21" i="6" s="1"/>
  <c r="D21" i="7" s="1"/>
  <c r="D21" i="8" s="1"/>
  <c r="D21" i="9" s="1"/>
  <c r="D21" i="10" s="1"/>
  <c r="D21" i="11" s="1"/>
  <c r="D22" i="5"/>
  <c r="D22" i="6" s="1"/>
  <c r="D23" i="5"/>
  <c r="D23" i="6" s="1"/>
  <c r="D23" i="7" s="1"/>
  <c r="D23" i="8" s="1"/>
  <c r="D23" i="9" s="1"/>
  <c r="D23" i="10" s="1"/>
  <c r="D23" i="11" s="1"/>
  <c r="D24" i="5"/>
  <c r="D24" i="6" s="1"/>
  <c r="D24" i="7" s="1"/>
  <c r="D24" i="8" s="1"/>
  <c r="D24" i="9" s="1"/>
  <c r="D24" i="10" s="1"/>
  <c r="D24" i="11" s="1"/>
  <c r="D25" i="5"/>
  <c r="D25" i="6" s="1"/>
  <c r="D25" i="7" s="1"/>
  <c r="D25" i="8" s="1"/>
  <c r="D25" i="9" s="1"/>
  <c r="D25" i="10" s="1"/>
  <c r="D25" i="11" s="1"/>
  <c r="D26" i="5"/>
  <c r="D26" i="6" s="1"/>
  <c r="D27" i="5"/>
  <c r="D27" i="6" s="1"/>
  <c r="D27" i="7" s="1"/>
  <c r="D27" i="8" s="1"/>
  <c r="D27" i="9" s="1"/>
  <c r="D27" i="10" s="1"/>
  <c r="D27" i="11" s="1"/>
  <c r="D28" i="5"/>
  <c r="D28" i="6" s="1"/>
  <c r="D28" i="7" s="1"/>
  <c r="D28" i="8" s="1"/>
  <c r="D28" i="9" s="1"/>
  <c r="D28" i="10" s="1"/>
  <c r="D28" i="11" s="1"/>
  <c r="D29" i="5"/>
  <c r="D29" i="6" s="1"/>
  <c r="D29" i="7" s="1"/>
  <c r="D29" i="8" s="1"/>
  <c r="D29" i="9" s="1"/>
  <c r="D29" i="10" s="1"/>
  <c r="D29" i="11" s="1"/>
  <c r="D30" i="5"/>
  <c r="D30" i="6" s="1"/>
  <c r="D31" i="5"/>
  <c r="D31" i="6" s="1"/>
  <c r="D31" i="7" s="1"/>
  <c r="D31" i="8" s="1"/>
  <c r="D31" i="9" s="1"/>
  <c r="D31" i="10" s="1"/>
  <c r="D31" i="11" s="1"/>
  <c r="D32" i="5"/>
  <c r="D32" i="6" s="1"/>
  <c r="D32" i="7" s="1"/>
  <c r="D32" i="8" s="1"/>
  <c r="D32" i="9" s="1"/>
  <c r="D32" i="10" s="1"/>
  <c r="D32" i="11" s="1"/>
  <c r="D33" i="5"/>
  <c r="D33" i="6" s="1"/>
  <c r="D33" i="7" s="1"/>
  <c r="D33" i="8" s="1"/>
  <c r="D33" i="9" s="1"/>
  <c r="D33" i="10" s="1"/>
  <c r="D33" i="11" s="1"/>
  <c r="D34" i="5"/>
  <c r="D34" i="6" s="1"/>
  <c r="D35" i="5"/>
  <c r="D35" i="6" s="1"/>
  <c r="D35" i="7" s="1"/>
  <c r="D35" i="8" s="1"/>
  <c r="D35" i="9" s="1"/>
  <c r="D35" i="10" s="1"/>
  <c r="D35" i="11" s="1"/>
  <c r="D36" i="5"/>
  <c r="D36" i="6" s="1"/>
  <c r="D36" i="7" s="1"/>
  <c r="D36" i="8" s="1"/>
  <c r="D36" i="9" s="1"/>
  <c r="D36" i="10" s="1"/>
  <c r="D36" i="11" s="1"/>
  <c r="D37" i="5"/>
  <c r="D37" i="6" s="1"/>
  <c r="D37" i="7" s="1"/>
  <c r="D37" i="8" s="1"/>
  <c r="D37" i="9" s="1"/>
  <c r="D37" i="10" s="1"/>
  <c r="D37" i="11" s="1"/>
  <c r="D38" i="5"/>
  <c r="D38" i="6" s="1"/>
  <c r="D39" i="5"/>
  <c r="D39" i="6" s="1"/>
  <c r="D39" i="7" s="1"/>
  <c r="D39" i="8" s="1"/>
  <c r="D39" i="9" s="1"/>
  <c r="D39" i="10" s="1"/>
  <c r="D39" i="11" s="1"/>
  <c r="D40" i="5"/>
  <c r="D40" i="6" s="1"/>
  <c r="D40" i="7" s="1"/>
  <c r="D40" i="8" s="1"/>
  <c r="D40" i="9" s="1"/>
  <c r="D40" i="10" s="1"/>
  <c r="D40" i="11" s="1"/>
  <c r="D41" i="5"/>
  <c r="D41" i="6" s="1"/>
  <c r="D41" i="7" s="1"/>
  <c r="D41" i="8" s="1"/>
  <c r="D41" i="9" s="1"/>
  <c r="D41" i="10" s="1"/>
  <c r="D41" i="11" s="1"/>
  <c r="D42" i="5"/>
  <c r="D42" i="6" s="1"/>
  <c r="D43" i="5"/>
  <c r="D43" i="6" s="1"/>
  <c r="D43" i="7" s="1"/>
  <c r="D43" i="8" s="1"/>
  <c r="D43" i="9" s="1"/>
  <c r="D43" i="10" s="1"/>
  <c r="D43" i="11" s="1"/>
  <c r="D44" i="5"/>
  <c r="D44" i="6" s="1"/>
  <c r="D44" i="7" s="1"/>
  <c r="D44" i="8" s="1"/>
  <c r="D44" i="9" s="1"/>
  <c r="D44" i="10" s="1"/>
  <c r="D44" i="11" s="1"/>
  <c r="D45" i="5"/>
  <c r="D45" i="6" s="1"/>
  <c r="D45" i="7" s="1"/>
  <c r="D45" i="8" s="1"/>
  <c r="D45" i="9" s="1"/>
  <c r="D45" i="10" s="1"/>
  <c r="D45" i="11" s="1"/>
  <c r="D46" i="5"/>
  <c r="D46" i="6" s="1"/>
  <c r="D47" i="5"/>
  <c r="D47" i="6" s="1"/>
  <c r="D47" i="7" s="1"/>
  <c r="D47" i="8" s="1"/>
  <c r="D47" i="9" s="1"/>
  <c r="D47" i="10" s="1"/>
  <c r="D47" i="11" s="1"/>
  <c r="D48" i="5"/>
  <c r="D48" i="6" s="1"/>
  <c r="D48" i="7" s="1"/>
  <c r="D48" i="8" s="1"/>
  <c r="D48" i="9" s="1"/>
  <c r="D48" i="10" s="1"/>
  <c r="D48" i="11" s="1"/>
  <c r="D49" i="5"/>
  <c r="D49" i="6" s="1"/>
  <c r="D49" i="7" s="1"/>
  <c r="D49" i="8" s="1"/>
  <c r="D49" i="9" s="1"/>
  <c r="D49" i="10" s="1"/>
  <c r="D49" i="11" s="1"/>
  <c r="D50" i="5"/>
  <c r="D50" i="6" s="1"/>
  <c r="D51" i="5"/>
  <c r="D51" i="6" s="1"/>
  <c r="D51" i="7" s="1"/>
  <c r="D51" i="8" s="1"/>
  <c r="D51" i="9" s="1"/>
  <c r="D51" i="10" s="1"/>
  <c r="D51" i="11" s="1"/>
  <c r="D52" i="5"/>
  <c r="D52" i="6" s="1"/>
  <c r="D52" i="7" s="1"/>
  <c r="D52" i="8" s="1"/>
  <c r="D52" i="9" s="1"/>
  <c r="D52" i="10" s="1"/>
  <c r="D52" i="11" s="1"/>
  <c r="D53" i="5"/>
  <c r="D53" i="6" s="1"/>
  <c r="D53" i="7" s="1"/>
  <c r="D53" i="8" s="1"/>
  <c r="D53" i="9" s="1"/>
  <c r="D53" i="10" s="1"/>
  <c r="D53" i="11" s="1"/>
  <c r="D54" i="5"/>
  <c r="D54" i="6" s="1"/>
  <c r="D55" i="5"/>
  <c r="D55" i="6" s="1"/>
  <c r="D55" i="7" s="1"/>
  <c r="D55" i="8" s="1"/>
  <c r="D55" i="9" s="1"/>
  <c r="D55" i="10" s="1"/>
  <c r="D55" i="11" s="1"/>
  <c r="D56" i="5"/>
  <c r="D56" i="6" s="1"/>
  <c r="D56" i="7" s="1"/>
  <c r="D56" i="8" s="1"/>
  <c r="D56" i="9" s="1"/>
  <c r="D56" i="10" s="1"/>
  <c r="D56" i="11" s="1"/>
  <c r="D57" i="5"/>
  <c r="D57" i="6" s="1"/>
  <c r="D57" i="7" s="1"/>
  <c r="D57" i="8" s="1"/>
  <c r="D57" i="9" s="1"/>
  <c r="D57" i="10" s="1"/>
  <c r="D57" i="11" s="1"/>
  <c r="D58" i="5"/>
  <c r="D58" i="6" s="1"/>
  <c r="D59" i="5"/>
  <c r="D59" i="6" s="1"/>
  <c r="D59" i="7" s="1"/>
  <c r="D59" i="8" s="1"/>
  <c r="D59" i="9" s="1"/>
  <c r="D59" i="10" s="1"/>
  <c r="D59" i="11" s="1"/>
  <c r="D60" i="5"/>
  <c r="D60" i="6" s="1"/>
  <c r="D60" i="7" s="1"/>
  <c r="D60" i="8" s="1"/>
  <c r="D60" i="9" s="1"/>
  <c r="D60" i="10" s="1"/>
  <c r="D60" i="11" s="1"/>
  <c r="D61" i="5"/>
  <c r="D61" i="6" s="1"/>
  <c r="D61" i="7" s="1"/>
  <c r="D61" i="8" s="1"/>
  <c r="D61" i="9" s="1"/>
  <c r="D61" i="10" s="1"/>
  <c r="D61" i="11" s="1"/>
  <c r="D62" i="5"/>
  <c r="D62" i="6" s="1"/>
  <c r="D63" i="5"/>
  <c r="D63" i="6" s="1"/>
  <c r="D63" i="7" s="1"/>
  <c r="D63" i="8" s="1"/>
  <c r="D63" i="9" s="1"/>
  <c r="D63" i="10" s="1"/>
  <c r="D63" i="11" s="1"/>
  <c r="D64" i="5"/>
  <c r="D64" i="6" s="1"/>
  <c r="D64" i="7" s="1"/>
  <c r="D64" i="8" s="1"/>
  <c r="D64" i="9" s="1"/>
  <c r="D64" i="10" s="1"/>
  <c r="D64" i="11" s="1"/>
  <c r="D65" i="5"/>
  <c r="D65" i="6" s="1"/>
  <c r="D65" i="7" s="1"/>
  <c r="D65" i="8" s="1"/>
  <c r="D65" i="9" s="1"/>
  <c r="D65" i="10" s="1"/>
  <c r="D65" i="11" s="1"/>
  <c r="D66" i="5"/>
  <c r="D66" i="6" s="1"/>
  <c r="D67" i="5"/>
  <c r="D67" i="6" s="1"/>
  <c r="D67" i="7" s="1"/>
  <c r="D67" i="8" s="1"/>
  <c r="D67" i="9" s="1"/>
  <c r="D67" i="10" s="1"/>
  <c r="D67" i="11" s="1"/>
  <c r="D68" i="5"/>
  <c r="D68" i="6" s="1"/>
  <c r="D68" i="7" s="1"/>
  <c r="D68" i="8" s="1"/>
  <c r="D68" i="9" s="1"/>
  <c r="D68" i="10" s="1"/>
  <c r="D68" i="11" s="1"/>
  <c r="D69" i="5"/>
  <c r="D69" i="6" s="1"/>
  <c r="D69" i="7" s="1"/>
  <c r="D69" i="8" s="1"/>
  <c r="D69" i="9" s="1"/>
  <c r="D69" i="10" s="1"/>
  <c r="D69" i="11" s="1"/>
  <c r="D70" i="5"/>
  <c r="D70" i="6" s="1"/>
  <c r="D71" i="5"/>
  <c r="D71" i="6" s="1"/>
  <c r="D71" i="7" s="1"/>
  <c r="D71" i="8" s="1"/>
  <c r="D71" i="9" s="1"/>
  <c r="D71" i="10" s="1"/>
  <c r="D71" i="11" s="1"/>
  <c r="D72" i="5"/>
  <c r="D72" i="6" s="1"/>
  <c r="D72" i="7" s="1"/>
  <c r="D72" i="8" s="1"/>
  <c r="D72" i="9" s="1"/>
  <c r="D72" i="10" s="1"/>
  <c r="D72" i="11" s="1"/>
  <c r="D73" i="5"/>
  <c r="D73" i="6" s="1"/>
  <c r="D73" i="7" s="1"/>
  <c r="D73" i="8" s="1"/>
  <c r="D73" i="9" s="1"/>
  <c r="D73" i="10" s="1"/>
  <c r="D73" i="11" s="1"/>
  <c r="D74" i="5"/>
  <c r="D74" i="6" s="1"/>
  <c r="D75" i="5"/>
  <c r="D75" i="6" s="1"/>
  <c r="D75" i="7" s="1"/>
  <c r="D75" i="8" s="1"/>
  <c r="D75" i="9" s="1"/>
  <c r="D75" i="10" s="1"/>
  <c r="D75" i="11" s="1"/>
  <c r="D76" i="5"/>
  <c r="D76" i="6" s="1"/>
  <c r="D76" i="7" s="1"/>
  <c r="D76" i="8" s="1"/>
  <c r="D76" i="9" s="1"/>
  <c r="D76" i="10" s="1"/>
  <c r="D76" i="11" s="1"/>
  <c r="D77" i="5"/>
  <c r="D77" i="6" s="1"/>
  <c r="D77" i="7" s="1"/>
  <c r="D77" i="8" s="1"/>
  <c r="D77" i="9" s="1"/>
  <c r="D77" i="10" s="1"/>
  <c r="D77" i="11" s="1"/>
  <c r="D78" i="5"/>
  <c r="D78" i="6" s="1"/>
  <c r="D79" i="5"/>
  <c r="D79" i="6" s="1"/>
  <c r="D79" i="7" s="1"/>
  <c r="D79" i="8" s="1"/>
  <c r="D79" i="9" s="1"/>
  <c r="D79" i="10" s="1"/>
  <c r="D79" i="11" s="1"/>
  <c r="D80" i="5"/>
  <c r="D80" i="6" s="1"/>
  <c r="D80" i="7" s="1"/>
  <c r="D80" i="8" s="1"/>
  <c r="D80" i="9" s="1"/>
  <c r="D80" i="10" s="1"/>
  <c r="D80" i="11" s="1"/>
  <c r="D81" i="5"/>
  <c r="D81" i="6" s="1"/>
  <c r="D81" i="7" s="1"/>
  <c r="D81" i="8" s="1"/>
  <c r="D81" i="9" s="1"/>
  <c r="D81" i="10" s="1"/>
  <c r="D81" i="11" s="1"/>
  <c r="D82" i="5"/>
  <c r="D82" i="6" s="1"/>
  <c r="D83" i="5"/>
  <c r="D83" i="6" s="1"/>
  <c r="D83" i="7" s="1"/>
  <c r="D83" i="8" s="1"/>
  <c r="D83" i="9" s="1"/>
  <c r="D83" i="10" s="1"/>
  <c r="D83" i="11" s="1"/>
  <c r="D84" i="5"/>
  <c r="D84" i="6" s="1"/>
  <c r="D84" i="7" s="1"/>
  <c r="D84" i="8" s="1"/>
  <c r="D84" i="9" s="1"/>
  <c r="D84" i="10" s="1"/>
  <c r="D84" i="11" s="1"/>
  <c r="D85" i="5"/>
  <c r="D85" i="6" s="1"/>
  <c r="D85" i="7" s="1"/>
  <c r="D85" i="8" s="1"/>
  <c r="D85" i="9" s="1"/>
  <c r="D85" i="10" s="1"/>
  <c r="D85" i="11" s="1"/>
  <c r="D86" i="5"/>
  <c r="D86" i="6" s="1"/>
  <c r="D87" i="5"/>
  <c r="D87" i="6" s="1"/>
  <c r="D87" i="7" s="1"/>
  <c r="D87" i="8" s="1"/>
  <c r="D87" i="9" s="1"/>
  <c r="D87" i="10" s="1"/>
  <c r="D87" i="11" s="1"/>
  <c r="D88" i="5"/>
  <c r="D88" i="6" s="1"/>
  <c r="D88" i="7" s="1"/>
  <c r="D88" i="8" s="1"/>
  <c r="D88" i="9" s="1"/>
  <c r="D88" i="10" s="1"/>
  <c r="D88" i="11" s="1"/>
  <c r="D89" i="5"/>
  <c r="D89" i="6" s="1"/>
  <c r="D89" i="7" s="1"/>
  <c r="D89" i="8" s="1"/>
  <c r="D89" i="9" s="1"/>
  <c r="D89" i="10" s="1"/>
  <c r="D89" i="11" s="1"/>
  <c r="D90" i="5"/>
  <c r="D90" i="6" s="1"/>
  <c r="D91" i="5"/>
  <c r="D91" i="6" s="1"/>
  <c r="D91" i="7" s="1"/>
  <c r="D91" i="8" s="1"/>
  <c r="D91" i="9" s="1"/>
  <c r="D91" i="10" s="1"/>
  <c r="D91" i="11" s="1"/>
  <c r="D92" i="5"/>
  <c r="D92" i="6" s="1"/>
  <c r="D92" i="7" s="1"/>
  <c r="D92" i="8" s="1"/>
  <c r="D92" i="9" s="1"/>
  <c r="D92" i="10" s="1"/>
  <c r="D92" i="11" s="1"/>
  <c r="D93" i="5"/>
  <c r="D93" i="6" s="1"/>
  <c r="D93" i="7" s="1"/>
  <c r="D93" i="8" s="1"/>
  <c r="D93" i="9" s="1"/>
  <c r="D93" i="10" s="1"/>
  <c r="D93" i="11" s="1"/>
  <c r="D94" i="5"/>
  <c r="D94" i="6" s="1"/>
  <c r="D95" i="5"/>
  <c r="D95" i="6" s="1"/>
  <c r="D95" i="7" s="1"/>
  <c r="D95" i="8" s="1"/>
  <c r="D95" i="9" s="1"/>
  <c r="D95" i="10" s="1"/>
  <c r="D95" i="11" s="1"/>
  <c r="D96" i="5"/>
  <c r="D96" i="6" s="1"/>
  <c r="D96" i="7" s="1"/>
  <c r="D96" i="8" s="1"/>
  <c r="D96" i="9" s="1"/>
  <c r="D96" i="10" s="1"/>
  <c r="D96" i="11" s="1"/>
  <c r="D97" i="5"/>
  <c r="D97" i="6" s="1"/>
  <c r="D97" i="7" s="1"/>
  <c r="D97" i="8" s="1"/>
  <c r="D97" i="9" s="1"/>
  <c r="D97" i="10" s="1"/>
  <c r="D97" i="11" s="1"/>
  <c r="D98" i="5"/>
  <c r="D98" i="6" s="1"/>
  <c r="D99" i="5"/>
  <c r="D99" i="6" s="1"/>
  <c r="D99" i="7" s="1"/>
  <c r="D99" i="8" s="1"/>
  <c r="D99" i="9" s="1"/>
  <c r="D99" i="10" s="1"/>
  <c r="D99" i="11" s="1"/>
  <c r="D100" i="5"/>
  <c r="D100" i="6" s="1"/>
  <c r="D100" i="7" s="1"/>
  <c r="D100" i="8" s="1"/>
  <c r="D100" i="9" s="1"/>
  <c r="D100" i="10" s="1"/>
  <c r="D100" i="11" s="1"/>
  <c r="D101" i="5"/>
  <c r="D101" i="6" s="1"/>
  <c r="D101" i="7" s="1"/>
  <c r="D101" i="8" s="1"/>
  <c r="D101" i="9" s="1"/>
  <c r="D101" i="10" s="1"/>
  <c r="D101" i="11" s="1"/>
  <c r="D102" i="5"/>
  <c r="D102" i="6" s="1"/>
  <c r="D103" i="5"/>
  <c r="D103" i="6" s="1"/>
  <c r="D103" i="7" s="1"/>
  <c r="D103" i="8" s="1"/>
  <c r="D103" i="9" s="1"/>
  <c r="D103" i="10" s="1"/>
  <c r="D103" i="11" s="1"/>
  <c r="D104" i="5"/>
  <c r="D104" i="6" s="1"/>
  <c r="D104" i="7" s="1"/>
  <c r="D104" i="8" s="1"/>
  <c r="D104" i="9" s="1"/>
  <c r="D104" i="10" s="1"/>
  <c r="D104" i="11" s="1"/>
  <c r="D105" i="5"/>
  <c r="D105" i="6" s="1"/>
  <c r="D105" i="7" s="1"/>
  <c r="D105" i="8" s="1"/>
  <c r="D105" i="9" s="1"/>
  <c r="D105" i="10" s="1"/>
  <c r="D105" i="11" s="1"/>
  <c r="D106" i="5"/>
  <c r="D106" i="6" s="1"/>
  <c r="E7" i="1"/>
  <c r="H8" i="5"/>
  <c r="J8" i="5" s="1"/>
  <c r="H9" i="5"/>
  <c r="H10" i="5"/>
  <c r="H11" i="5"/>
  <c r="H12" i="5"/>
  <c r="H13" i="5"/>
  <c r="H14" i="5"/>
  <c r="H15" i="5"/>
  <c r="H16" i="5"/>
  <c r="H17" i="5"/>
  <c r="L17" i="5" s="1"/>
  <c r="H18" i="5"/>
  <c r="H19" i="5"/>
  <c r="H20" i="5"/>
  <c r="J20" i="5" s="1"/>
  <c r="H21" i="5"/>
  <c r="J21" i="5" s="1"/>
  <c r="H22" i="5"/>
  <c r="H23" i="5"/>
  <c r="H24" i="5"/>
  <c r="J24" i="5" s="1"/>
  <c r="H25" i="5"/>
  <c r="H26" i="5"/>
  <c r="H27" i="5"/>
  <c r="J27" i="5" s="1"/>
  <c r="H28" i="5"/>
  <c r="J28" i="5" s="1"/>
  <c r="H29" i="5"/>
  <c r="H30" i="5"/>
  <c r="H31" i="5"/>
  <c r="H32" i="5"/>
  <c r="H33" i="5"/>
  <c r="H34" i="5"/>
  <c r="H35" i="5"/>
  <c r="H36" i="5"/>
  <c r="H37" i="5"/>
  <c r="H38" i="5"/>
  <c r="H39" i="5"/>
  <c r="H40" i="5"/>
  <c r="J40" i="5" s="1"/>
  <c r="H41" i="5"/>
  <c r="J41" i="5" s="1"/>
  <c r="H42" i="5"/>
  <c r="H43" i="5"/>
  <c r="H44" i="5"/>
  <c r="H45" i="5"/>
  <c r="H46" i="5"/>
  <c r="H47" i="5"/>
  <c r="H48" i="5"/>
  <c r="J48" i="5" s="1"/>
  <c r="H49" i="5"/>
  <c r="H50" i="5"/>
  <c r="H51" i="5"/>
  <c r="H52" i="5"/>
  <c r="H53" i="5"/>
  <c r="J53" i="5" s="1"/>
  <c r="H54" i="5"/>
  <c r="H55" i="5"/>
  <c r="H56" i="5"/>
  <c r="H57" i="5"/>
  <c r="H58" i="5"/>
  <c r="H59" i="5"/>
  <c r="H60" i="5"/>
  <c r="H61" i="5"/>
  <c r="H62" i="5"/>
  <c r="H63" i="5"/>
  <c r="H64" i="5"/>
  <c r="H65" i="5"/>
  <c r="H66" i="5"/>
  <c r="H67" i="5"/>
  <c r="H68" i="5"/>
  <c r="J68" i="5" s="1"/>
  <c r="H69" i="5"/>
  <c r="J69" i="5" s="1"/>
  <c r="H70" i="5"/>
  <c r="H71" i="5"/>
  <c r="H72" i="5"/>
  <c r="J72" i="5" s="1"/>
  <c r="H73" i="5"/>
  <c r="J73" i="5" s="1"/>
  <c r="H74" i="5"/>
  <c r="H75" i="5"/>
  <c r="H76" i="5"/>
  <c r="J76" i="5" s="1"/>
  <c r="H77" i="5"/>
  <c r="J77" i="5" s="1"/>
  <c r="H78" i="5"/>
  <c r="H79" i="5"/>
  <c r="H80" i="5"/>
  <c r="J80" i="5" s="1"/>
  <c r="H81" i="5"/>
  <c r="H82" i="5"/>
  <c r="H83" i="5"/>
  <c r="H84" i="5"/>
  <c r="J84" i="5" s="1"/>
  <c r="H85" i="5"/>
  <c r="H86" i="5"/>
  <c r="H87" i="5"/>
  <c r="H88" i="5"/>
  <c r="H89" i="5"/>
  <c r="H90" i="5"/>
  <c r="H91" i="5"/>
  <c r="H92" i="5"/>
  <c r="H93" i="5"/>
  <c r="H94" i="5"/>
  <c r="H95" i="5"/>
  <c r="H96" i="5"/>
  <c r="H97" i="5"/>
  <c r="H98" i="5"/>
  <c r="H99" i="5"/>
  <c r="H100" i="5"/>
  <c r="J100" i="5" s="1"/>
  <c r="H101" i="5"/>
  <c r="H102" i="5"/>
  <c r="H103" i="5"/>
  <c r="H104" i="5"/>
  <c r="H105" i="5"/>
  <c r="H106" i="5"/>
  <c r="B106" i="11"/>
  <c r="A106" i="11"/>
  <c r="B105" i="11"/>
  <c r="A105" i="11"/>
  <c r="B104" i="11"/>
  <c r="A104" i="11"/>
  <c r="B103" i="11"/>
  <c r="A103" i="11"/>
  <c r="B102" i="11"/>
  <c r="A102" i="11"/>
  <c r="B101" i="11"/>
  <c r="A101" i="11"/>
  <c r="B100" i="11"/>
  <c r="A100" i="11"/>
  <c r="B99" i="11"/>
  <c r="A99" i="11"/>
  <c r="B98" i="11"/>
  <c r="A98" i="11"/>
  <c r="B97" i="11"/>
  <c r="A97" i="11"/>
  <c r="B96" i="11"/>
  <c r="A96" i="11"/>
  <c r="B95" i="11"/>
  <c r="A95" i="11"/>
  <c r="B94" i="11"/>
  <c r="A94" i="11"/>
  <c r="B93" i="11"/>
  <c r="A93" i="11"/>
  <c r="B92" i="11"/>
  <c r="A92" i="11"/>
  <c r="B91" i="11"/>
  <c r="A91" i="11"/>
  <c r="B90" i="11"/>
  <c r="A90" i="11"/>
  <c r="B89" i="11"/>
  <c r="A89" i="11"/>
  <c r="B88" i="11"/>
  <c r="A88" i="11"/>
  <c r="B87" i="11"/>
  <c r="A87" i="11"/>
  <c r="B86" i="11"/>
  <c r="A86" i="11"/>
  <c r="B85" i="11"/>
  <c r="A85" i="11"/>
  <c r="B84" i="11"/>
  <c r="A84" i="11"/>
  <c r="B83" i="11"/>
  <c r="A83" i="11"/>
  <c r="B82" i="11"/>
  <c r="A82" i="11"/>
  <c r="B81" i="11"/>
  <c r="A81" i="11"/>
  <c r="B80" i="11"/>
  <c r="A80" i="11"/>
  <c r="B79" i="11"/>
  <c r="A79" i="11"/>
  <c r="B78" i="11"/>
  <c r="A78" i="11"/>
  <c r="B77" i="11"/>
  <c r="A77" i="11"/>
  <c r="B76" i="11"/>
  <c r="A76" i="11"/>
  <c r="B75" i="11"/>
  <c r="A75" i="11"/>
  <c r="B74" i="11"/>
  <c r="A74" i="11"/>
  <c r="B73" i="11"/>
  <c r="A73" i="11"/>
  <c r="B72" i="11"/>
  <c r="A72" i="11"/>
  <c r="B71" i="11"/>
  <c r="A71" i="11"/>
  <c r="B70" i="11"/>
  <c r="A70" i="11"/>
  <c r="B69" i="11"/>
  <c r="A69" i="11"/>
  <c r="B68" i="11"/>
  <c r="A68" i="11"/>
  <c r="B67" i="11"/>
  <c r="A67" i="11"/>
  <c r="B66" i="11"/>
  <c r="A66" i="11"/>
  <c r="B65" i="11"/>
  <c r="A65" i="11"/>
  <c r="B64" i="11"/>
  <c r="A64" i="11"/>
  <c r="B63" i="11"/>
  <c r="A63" i="11"/>
  <c r="B62" i="11"/>
  <c r="A62" i="11"/>
  <c r="B61" i="11"/>
  <c r="A61" i="11"/>
  <c r="B60" i="11"/>
  <c r="A60" i="11"/>
  <c r="B59" i="11"/>
  <c r="A59" i="11"/>
  <c r="B58" i="11"/>
  <c r="A58" i="11"/>
  <c r="B57" i="11"/>
  <c r="A57" i="11"/>
  <c r="B56" i="11"/>
  <c r="A56" i="11"/>
  <c r="B55" i="11"/>
  <c r="A55" i="11"/>
  <c r="B54" i="11"/>
  <c r="A54" i="11"/>
  <c r="B53" i="11"/>
  <c r="A53" i="11"/>
  <c r="B52" i="11"/>
  <c r="A52" i="11"/>
  <c r="B51" i="11"/>
  <c r="A51" i="11"/>
  <c r="B50" i="11"/>
  <c r="A50" i="11"/>
  <c r="B49" i="11"/>
  <c r="A49" i="11"/>
  <c r="B48" i="11"/>
  <c r="A48" i="11"/>
  <c r="B47" i="11"/>
  <c r="A47" i="11"/>
  <c r="B46" i="11"/>
  <c r="A46" i="11"/>
  <c r="B45" i="11"/>
  <c r="A45" i="11"/>
  <c r="B44" i="11"/>
  <c r="A44" i="11"/>
  <c r="B43" i="11"/>
  <c r="A43" i="11"/>
  <c r="B42" i="11"/>
  <c r="A42" i="11"/>
  <c r="B41" i="11"/>
  <c r="A41" i="11"/>
  <c r="B40" i="11"/>
  <c r="A40" i="11"/>
  <c r="B39" i="11"/>
  <c r="A39" i="11"/>
  <c r="B38" i="11"/>
  <c r="A38" i="11"/>
  <c r="B37" i="11"/>
  <c r="A37" i="11"/>
  <c r="B36" i="11"/>
  <c r="A36" i="11"/>
  <c r="B35" i="11"/>
  <c r="A35" i="11"/>
  <c r="B34" i="11"/>
  <c r="A34" i="11"/>
  <c r="B33" i="11"/>
  <c r="A33" i="11"/>
  <c r="B32" i="11"/>
  <c r="A32" i="11"/>
  <c r="B31" i="11"/>
  <c r="A31" i="11"/>
  <c r="B30" i="11"/>
  <c r="A30" i="11"/>
  <c r="B29" i="11"/>
  <c r="A29" i="11"/>
  <c r="B28" i="11"/>
  <c r="A28" i="11"/>
  <c r="B27" i="11"/>
  <c r="A27" i="11"/>
  <c r="B26" i="11"/>
  <c r="A26" i="11"/>
  <c r="B25" i="11"/>
  <c r="A25" i="11"/>
  <c r="B24" i="11"/>
  <c r="A24" i="11"/>
  <c r="B23" i="11"/>
  <c r="A23" i="11"/>
  <c r="B22" i="11"/>
  <c r="A22" i="11"/>
  <c r="B21" i="11"/>
  <c r="A21" i="11"/>
  <c r="B20" i="11"/>
  <c r="A20" i="11"/>
  <c r="B19" i="11"/>
  <c r="A19" i="11"/>
  <c r="B18" i="11"/>
  <c r="A18" i="11"/>
  <c r="B17" i="11"/>
  <c r="A17" i="11"/>
  <c r="B16" i="11"/>
  <c r="A16" i="11"/>
  <c r="B15" i="11"/>
  <c r="A15" i="11"/>
  <c r="B14" i="11"/>
  <c r="A14" i="11"/>
  <c r="B13" i="11"/>
  <c r="A13" i="11"/>
  <c r="B12" i="11"/>
  <c r="A12" i="11"/>
  <c r="B11" i="11"/>
  <c r="A11" i="11"/>
  <c r="B10" i="11"/>
  <c r="A10" i="11"/>
  <c r="B9" i="11"/>
  <c r="A9" i="11"/>
  <c r="B8" i="11"/>
  <c r="A8" i="11"/>
  <c r="B7" i="11"/>
  <c r="A7" i="11"/>
  <c r="B6" i="11"/>
  <c r="A6" i="11"/>
  <c r="B106" i="10"/>
  <c r="A106" i="10"/>
  <c r="B105" i="10"/>
  <c r="A105" i="10"/>
  <c r="B104" i="10"/>
  <c r="A104" i="10"/>
  <c r="B103" i="10"/>
  <c r="A103" i="10"/>
  <c r="B102" i="10"/>
  <c r="A102" i="10"/>
  <c r="B101" i="10"/>
  <c r="A101" i="10"/>
  <c r="B100" i="10"/>
  <c r="A100" i="10"/>
  <c r="B99" i="10"/>
  <c r="A99" i="10"/>
  <c r="B98" i="10"/>
  <c r="A98" i="10"/>
  <c r="B97" i="10"/>
  <c r="A97" i="10"/>
  <c r="B96" i="10"/>
  <c r="A96" i="10"/>
  <c r="B95" i="10"/>
  <c r="A95" i="10"/>
  <c r="B94" i="10"/>
  <c r="A94" i="10"/>
  <c r="B93" i="10"/>
  <c r="A93" i="10"/>
  <c r="B92" i="10"/>
  <c r="A92" i="10"/>
  <c r="B91" i="10"/>
  <c r="A91" i="10"/>
  <c r="B90" i="10"/>
  <c r="A90" i="10"/>
  <c r="B89" i="10"/>
  <c r="A89" i="10"/>
  <c r="B88" i="10"/>
  <c r="A88" i="10"/>
  <c r="B87" i="10"/>
  <c r="A87" i="10"/>
  <c r="B86" i="10"/>
  <c r="A86" i="10"/>
  <c r="B85" i="10"/>
  <c r="A85" i="10"/>
  <c r="B84" i="10"/>
  <c r="A84" i="10"/>
  <c r="B83" i="10"/>
  <c r="A83" i="10"/>
  <c r="B82" i="10"/>
  <c r="A82" i="10"/>
  <c r="B81" i="10"/>
  <c r="A81" i="10"/>
  <c r="B80" i="10"/>
  <c r="A80" i="10"/>
  <c r="B79" i="10"/>
  <c r="A79" i="10"/>
  <c r="B78" i="10"/>
  <c r="A78" i="10"/>
  <c r="B77" i="10"/>
  <c r="A77" i="10"/>
  <c r="B76" i="10"/>
  <c r="A76" i="10"/>
  <c r="B75" i="10"/>
  <c r="A75" i="10"/>
  <c r="B74" i="10"/>
  <c r="A74" i="10"/>
  <c r="B73" i="10"/>
  <c r="A73" i="10"/>
  <c r="B72" i="10"/>
  <c r="A72" i="10"/>
  <c r="B71" i="10"/>
  <c r="A71" i="10"/>
  <c r="B70" i="10"/>
  <c r="A70" i="10"/>
  <c r="B69" i="10"/>
  <c r="A69" i="10"/>
  <c r="B68" i="10"/>
  <c r="A68" i="10"/>
  <c r="B67" i="10"/>
  <c r="A67" i="10"/>
  <c r="B66" i="10"/>
  <c r="A66" i="10"/>
  <c r="B65" i="10"/>
  <c r="A65" i="10"/>
  <c r="B64" i="10"/>
  <c r="A64" i="10"/>
  <c r="B63" i="10"/>
  <c r="A63" i="10"/>
  <c r="B62" i="10"/>
  <c r="A62" i="10"/>
  <c r="B61" i="10"/>
  <c r="A61" i="10"/>
  <c r="B60" i="10"/>
  <c r="A60" i="10"/>
  <c r="B59" i="10"/>
  <c r="A59" i="10"/>
  <c r="B58" i="10"/>
  <c r="A58" i="10"/>
  <c r="B57" i="10"/>
  <c r="A57" i="10"/>
  <c r="B56" i="10"/>
  <c r="A56" i="10"/>
  <c r="B55" i="10"/>
  <c r="A55" i="10"/>
  <c r="B54" i="10"/>
  <c r="A54" i="10"/>
  <c r="B53" i="10"/>
  <c r="A53" i="10"/>
  <c r="B52" i="10"/>
  <c r="A52" i="10"/>
  <c r="B51" i="10"/>
  <c r="A51" i="10"/>
  <c r="B50" i="10"/>
  <c r="A50" i="10"/>
  <c r="B49" i="10"/>
  <c r="A49" i="10"/>
  <c r="B48" i="10"/>
  <c r="A48" i="10"/>
  <c r="B47" i="10"/>
  <c r="A47" i="10"/>
  <c r="B46" i="10"/>
  <c r="A46" i="10"/>
  <c r="B45" i="10"/>
  <c r="A45" i="10"/>
  <c r="B44" i="10"/>
  <c r="A44" i="10"/>
  <c r="B43" i="10"/>
  <c r="A43" i="10"/>
  <c r="B42" i="10"/>
  <c r="A42" i="10"/>
  <c r="B41" i="10"/>
  <c r="A41" i="10"/>
  <c r="B40" i="10"/>
  <c r="A40" i="10"/>
  <c r="B39" i="10"/>
  <c r="A39" i="10"/>
  <c r="B38" i="10"/>
  <c r="A38" i="10"/>
  <c r="B37" i="10"/>
  <c r="A37" i="10"/>
  <c r="B36" i="10"/>
  <c r="A36" i="10"/>
  <c r="B35" i="10"/>
  <c r="A35" i="10"/>
  <c r="B34" i="10"/>
  <c r="A34" i="10"/>
  <c r="B33" i="10"/>
  <c r="A33" i="10"/>
  <c r="B32" i="10"/>
  <c r="A32" i="10"/>
  <c r="B31" i="10"/>
  <c r="A31" i="10"/>
  <c r="B30" i="10"/>
  <c r="A30" i="10"/>
  <c r="B29" i="10"/>
  <c r="A29" i="10"/>
  <c r="B28" i="10"/>
  <c r="A28" i="10"/>
  <c r="B27" i="10"/>
  <c r="A27" i="10"/>
  <c r="B26" i="10"/>
  <c r="A26" i="10"/>
  <c r="B25" i="10"/>
  <c r="A25" i="10"/>
  <c r="B24" i="10"/>
  <c r="A24" i="10"/>
  <c r="B23" i="10"/>
  <c r="A23" i="10"/>
  <c r="B22" i="10"/>
  <c r="A22" i="10"/>
  <c r="B21" i="10"/>
  <c r="A21" i="10"/>
  <c r="B20" i="10"/>
  <c r="A20" i="10"/>
  <c r="B19" i="10"/>
  <c r="A19" i="10"/>
  <c r="B18" i="10"/>
  <c r="A18" i="10"/>
  <c r="B17" i="10"/>
  <c r="A17" i="10"/>
  <c r="B16" i="10"/>
  <c r="A16" i="10"/>
  <c r="B15" i="10"/>
  <c r="A15" i="10"/>
  <c r="B14" i="10"/>
  <c r="A14" i="10"/>
  <c r="B13" i="10"/>
  <c r="A13" i="10"/>
  <c r="B12" i="10"/>
  <c r="A12" i="10"/>
  <c r="B11" i="10"/>
  <c r="A11" i="10"/>
  <c r="B10" i="10"/>
  <c r="A10" i="10"/>
  <c r="B9" i="10"/>
  <c r="A9" i="10"/>
  <c r="B8" i="10"/>
  <c r="A8" i="10"/>
  <c r="B7" i="10"/>
  <c r="A7" i="10"/>
  <c r="B6" i="10"/>
  <c r="A6" i="10"/>
  <c r="B106" i="9"/>
  <c r="A106" i="9"/>
  <c r="B105" i="9"/>
  <c r="A105" i="9"/>
  <c r="B104" i="9"/>
  <c r="A104" i="9"/>
  <c r="B103" i="9"/>
  <c r="A103" i="9"/>
  <c r="B102" i="9"/>
  <c r="A102" i="9"/>
  <c r="B101" i="9"/>
  <c r="A101" i="9"/>
  <c r="B100" i="9"/>
  <c r="A100" i="9"/>
  <c r="B99" i="9"/>
  <c r="A99" i="9"/>
  <c r="B98" i="9"/>
  <c r="A98" i="9"/>
  <c r="B97" i="9"/>
  <c r="A97" i="9"/>
  <c r="B96" i="9"/>
  <c r="A96" i="9"/>
  <c r="B95" i="9"/>
  <c r="A95" i="9"/>
  <c r="B94" i="9"/>
  <c r="A94" i="9"/>
  <c r="B93" i="9"/>
  <c r="A93" i="9"/>
  <c r="B92" i="9"/>
  <c r="A92" i="9"/>
  <c r="B91" i="9"/>
  <c r="A91" i="9"/>
  <c r="B90" i="9"/>
  <c r="A90" i="9"/>
  <c r="B89" i="9"/>
  <c r="A89" i="9"/>
  <c r="B88" i="9"/>
  <c r="A88" i="9"/>
  <c r="B87" i="9"/>
  <c r="A87" i="9"/>
  <c r="B86" i="9"/>
  <c r="A86" i="9"/>
  <c r="B85" i="9"/>
  <c r="A85" i="9"/>
  <c r="B84" i="9"/>
  <c r="A84" i="9"/>
  <c r="B83" i="9"/>
  <c r="A83" i="9"/>
  <c r="B82" i="9"/>
  <c r="A82" i="9"/>
  <c r="B81" i="9"/>
  <c r="A81" i="9"/>
  <c r="B80" i="9"/>
  <c r="A80" i="9"/>
  <c r="B79" i="9"/>
  <c r="A79" i="9"/>
  <c r="B78" i="9"/>
  <c r="A78" i="9"/>
  <c r="B77" i="9"/>
  <c r="A77" i="9"/>
  <c r="B76" i="9"/>
  <c r="A76" i="9"/>
  <c r="B75" i="9"/>
  <c r="A75" i="9"/>
  <c r="B74" i="9"/>
  <c r="A74" i="9"/>
  <c r="B73" i="9"/>
  <c r="A73" i="9"/>
  <c r="B72" i="9"/>
  <c r="A72" i="9"/>
  <c r="B71" i="9"/>
  <c r="A71" i="9"/>
  <c r="B70" i="9"/>
  <c r="A70" i="9"/>
  <c r="B69" i="9"/>
  <c r="A69" i="9"/>
  <c r="B68" i="9"/>
  <c r="A68" i="9"/>
  <c r="B67" i="9"/>
  <c r="A67" i="9"/>
  <c r="B66" i="9"/>
  <c r="A66" i="9"/>
  <c r="B65" i="9"/>
  <c r="A65" i="9"/>
  <c r="B64" i="9"/>
  <c r="A64" i="9"/>
  <c r="B63" i="9"/>
  <c r="A63" i="9"/>
  <c r="B62" i="9"/>
  <c r="A62" i="9"/>
  <c r="B61" i="9"/>
  <c r="A61" i="9"/>
  <c r="B60" i="9"/>
  <c r="A60" i="9"/>
  <c r="B59" i="9"/>
  <c r="A59" i="9"/>
  <c r="B58" i="9"/>
  <c r="A58" i="9"/>
  <c r="B57" i="9"/>
  <c r="A57" i="9"/>
  <c r="B56" i="9"/>
  <c r="A56" i="9"/>
  <c r="B55" i="9"/>
  <c r="A55" i="9"/>
  <c r="B54" i="9"/>
  <c r="A54" i="9"/>
  <c r="B53" i="9"/>
  <c r="A53" i="9"/>
  <c r="B52" i="9"/>
  <c r="A52" i="9"/>
  <c r="B51" i="9"/>
  <c r="A51" i="9"/>
  <c r="B50" i="9"/>
  <c r="A50" i="9"/>
  <c r="B49" i="9"/>
  <c r="A49" i="9"/>
  <c r="B48" i="9"/>
  <c r="A48" i="9"/>
  <c r="B47" i="9"/>
  <c r="A47" i="9"/>
  <c r="B46" i="9"/>
  <c r="A46" i="9"/>
  <c r="B45" i="9"/>
  <c r="A45" i="9"/>
  <c r="B44" i="9"/>
  <c r="A44" i="9"/>
  <c r="B43" i="9"/>
  <c r="A43" i="9"/>
  <c r="B42" i="9"/>
  <c r="A42" i="9"/>
  <c r="B41" i="9"/>
  <c r="A41" i="9"/>
  <c r="B40" i="9"/>
  <c r="A40" i="9"/>
  <c r="B39" i="9"/>
  <c r="A39" i="9"/>
  <c r="B38" i="9"/>
  <c r="A38" i="9"/>
  <c r="B37" i="9"/>
  <c r="A37" i="9"/>
  <c r="B36" i="9"/>
  <c r="A36" i="9"/>
  <c r="B35" i="9"/>
  <c r="A35" i="9"/>
  <c r="B34" i="9"/>
  <c r="A34" i="9"/>
  <c r="B33" i="9"/>
  <c r="A33" i="9"/>
  <c r="B32" i="9"/>
  <c r="A32" i="9"/>
  <c r="B31" i="9"/>
  <c r="A31" i="9"/>
  <c r="B30" i="9"/>
  <c r="A30" i="9"/>
  <c r="B29" i="9"/>
  <c r="A29" i="9"/>
  <c r="B28" i="9"/>
  <c r="A28" i="9"/>
  <c r="B27" i="9"/>
  <c r="A27" i="9"/>
  <c r="B26" i="9"/>
  <c r="A26" i="9"/>
  <c r="B25" i="9"/>
  <c r="A25" i="9"/>
  <c r="B24" i="9"/>
  <c r="A24" i="9"/>
  <c r="B23" i="9"/>
  <c r="A23" i="9"/>
  <c r="B22" i="9"/>
  <c r="A22" i="9"/>
  <c r="B21" i="9"/>
  <c r="A21" i="9"/>
  <c r="B20" i="9"/>
  <c r="A20" i="9"/>
  <c r="B19" i="9"/>
  <c r="A19" i="9"/>
  <c r="B18" i="9"/>
  <c r="A18" i="9"/>
  <c r="B17" i="9"/>
  <c r="A17" i="9"/>
  <c r="B16" i="9"/>
  <c r="A16" i="9"/>
  <c r="B15" i="9"/>
  <c r="A15" i="9"/>
  <c r="B14" i="9"/>
  <c r="A14" i="9"/>
  <c r="B13" i="9"/>
  <c r="A13" i="9"/>
  <c r="B12" i="9"/>
  <c r="A12" i="9"/>
  <c r="B11" i="9"/>
  <c r="A11" i="9"/>
  <c r="B10" i="9"/>
  <c r="A10" i="9"/>
  <c r="B9" i="9"/>
  <c r="A9" i="9"/>
  <c r="B8" i="9"/>
  <c r="A8" i="9"/>
  <c r="B7" i="9"/>
  <c r="A7" i="9"/>
  <c r="B6" i="9"/>
  <c r="A6" i="9"/>
  <c r="B106" i="8"/>
  <c r="A106" i="8"/>
  <c r="B105" i="8"/>
  <c r="A105" i="8"/>
  <c r="B104" i="8"/>
  <c r="A104" i="8"/>
  <c r="B103" i="8"/>
  <c r="A103" i="8"/>
  <c r="B102" i="8"/>
  <c r="A102" i="8"/>
  <c r="B101" i="8"/>
  <c r="A101" i="8"/>
  <c r="B100" i="8"/>
  <c r="A100" i="8"/>
  <c r="B99" i="8"/>
  <c r="A99" i="8"/>
  <c r="B98" i="8"/>
  <c r="A98" i="8"/>
  <c r="B97" i="8"/>
  <c r="A97" i="8"/>
  <c r="B96" i="8"/>
  <c r="A96" i="8"/>
  <c r="B95" i="8"/>
  <c r="A95" i="8"/>
  <c r="B94" i="8"/>
  <c r="A94" i="8"/>
  <c r="B93" i="8"/>
  <c r="A93" i="8"/>
  <c r="B92" i="8"/>
  <c r="A92" i="8"/>
  <c r="B91" i="8"/>
  <c r="A91" i="8"/>
  <c r="B90" i="8"/>
  <c r="A90" i="8"/>
  <c r="B89" i="8"/>
  <c r="A89" i="8"/>
  <c r="B88" i="8"/>
  <c r="A88" i="8"/>
  <c r="B87" i="8"/>
  <c r="A87" i="8"/>
  <c r="B86" i="8"/>
  <c r="A86" i="8"/>
  <c r="B85" i="8"/>
  <c r="A85" i="8"/>
  <c r="B84" i="8"/>
  <c r="A84" i="8"/>
  <c r="B83" i="8"/>
  <c r="A83" i="8"/>
  <c r="B82" i="8"/>
  <c r="A82" i="8"/>
  <c r="B81" i="8"/>
  <c r="A81" i="8"/>
  <c r="B80" i="8"/>
  <c r="A80" i="8"/>
  <c r="B79" i="8"/>
  <c r="A79" i="8"/>
  <c r="B78" i="8"/>
  <c r="A78" i="8"/>
  <c r="B77" i="8"/>
  <c r="A77" i="8"/>
  <c r="B76" i="8"/>
  <c r="A76" i="8"/>
  <c r="B75" i="8"/>
  <c r="A75" i="8"/>
  <c r="B74" i="8"/>
  <c r="A74" i="8"/>
  <c r="B73" i="8"/>
  <c r="A73" i="8"/>
  <c r="B72" i="8"/>
  <c r="A72" i="8"/>
  <c r="B71" i="8"/>
  <c r="A71" i="8"/>
  <c r="B70" i="8"/>
  <c r="A70" i="8"/>
  <c r="B69" i="8"/>
  <c r="A69" i="8"/>
  <c r="B68" i="8"/>
  <c r="A68" i="8"/>
  <c r="B67" i="8"/>
  <c r="A67" i="8"/>
  <c r="B66" i="8"/>
  <c r="A66" i="8"/>
  <c r="B65" i="8"/>
  <c r="A65" i="8"/>
  <c r="B64" i="8"/>
  <c r="A64" i="8"/>
  <c r="B63" i="8"/>
  <c r="A63" i="8"/>
  <c r="B62" i="8"/>
  <c r="A62" i="8"/>
  <c r="B61" i="8"/>
  <c r="A61" i="8"/>
  <c r="B60" i="8"/>
  <c r="A60" i="8"/>
  <c r="B59" i="8"/>
  <c r="A59" i="8"/>
  <c r="B58" i="8"/>
  <c r="A58" i="8"/>
  <c r="B57" i="8"/>
  <c r="A57" i="8"/>
  <c r="B56" i="8"/>
  <c r="A56" i="8"/>
  <c r="B55" i="8"/>
  <c r="A55" i="8"/>
  <c r="B54" i="8"/>
  <c r="A54" i="8"/>
  <c r="B53" i="8"/>
  <c r="A53" i="8"/>
  <c r="B52" i="8"/>
  <c r="A52" i="8"/>
  <c r="B51" i="8"/>
  <c r="A51" i="8"/>
  <c r="B50" i="8"/>
  <c r="A50" i="8"/>
  <c r="B49" i="8"/>
  <c r="A49" i="8"/>
  <c r="B48" i="8"/>
  <c r="A48" i="8"/>
  <c r="B47" i="8"/>
  <c r="A47" i="8"/>
  <c r="B46" i="8"/>
  <c r="A46" i="8"/>
  <c r="B45" i="8"/>
  <c r="A45" i="8"/>
  <c r="B44" i="8"/>
  <c r="A44" i="8"/>
  <c r="B43" i="8"/>
  <c r="A43" i="8"/>
  <c r="B42" i="8"/>
  <c r="A42" i="8"/>
  <c r="B41" i="8"/>
  <c r="A41" i="8"/>
  <c r="B40" i="8"/>
  <c r="A40" i="8"/>
  <c r="B39" i="8"/>
  <c r="A39" i="8"/>
  <c r="B38" i="8"/>
  <c r="A38" i="8"/>
  <c r="B37" i="8"/>
  <c r="A37" i="8"/>
  <c r="B36" i="8"/>
  <c r="A36" i="8"/>
  <c r="B35" i="8"/>
  <c r="A35" i="8"/>
  <c r="B34" i="8"/>
  <c r="A34" i="8"/>
  <c r="B33" i="8"/>
  <c r="A33" i="8"/>
  <c r="B32" i="8"/>
  <c r="A32" i="8"/>
  <c r="B31" i="8"/>
  <c r="A31" i="8"/>
  <c r="B30" i="8"/>
  <c r="A30" i="8"/>
  <c r="B29" i="8"/>
  <c r="A29" i="8"/>
  <c r="B28" i="8"/>
  <c r="A28" i="8"/>
  <c r="B27" i="8"/>
  <c r="A27" i="8"/>
  <c r="B26" i="8"/>
  <c r="A26" i="8"/>
  <c r="B25" i="8"/>
  <c r="A25" i="8"/>
  <c r="B24" i="8"/>
  <c r="A24" i="8"/>
  <c r="B23" i="8"/>
  <c r="A23" i="8"/>
  <c r="B22" i="8"/>
  <c r="A22" i="8"/>
  <c r="B21" i="8"/>
  <c r="A21" i="8"/>
  <c r="B20" i="8"/>
  <c r="A20" i="8"/>
  <c r="B19" i="8"/>
  <c r="A19" i="8"/>
  <c r="B18" i="8"/>
  <c r="A18" i="8"/>
  <c r="B17" i="8"/>
  <c r="A17" i="8"/>
  <c r="B16" i="8"/>
  <c r="A16" i="8"/>
  <c r="B15" i="8"/>
  <c r="A15" i="8"/>
  <c r="B14" i="8"/>
  <c r="A14" i="8"/>
  <c r="B13" i="8"/>
  <c r="A13" i="8"/>
  <c r="B12" i="8"/>
  <c r="A12" i="8"/>
  <c r="B11" i="8"/>
  <c r="A11" i="8"/>
  <c r="B10" i="8"/>
  <c r="A10" i="8"/>
  <c r="B9" i="8"/>
  <c r="A9" i="8"/>
  <c r="B8" i="8"/>
  <c r="A8" i="8"/>
  <c r="B7" i="8"/>
  <c r="A7" i="8"/>
  <c r="B6" i="8"/>
  <c r="A6" i="8"/>
  <c r="B106" i="7"/>
  <c r="A106" i="7"/>
  <c r="B105" i="7"/>
  <c r="A105" i="7"/>
  <c r="B104" i="7"/>
  <c r="A104" i="7"/>
  <c r="B103" i="7"/>
  <c r="A103" i="7"/>
  <c r="B102" i="7"/>
  <c r="A102" i="7"/>
  <c r="B101" i="7"/>
  <c r="A101" i="7"/>
  <c r="B100" i="7"/>
  <c r="A100" i="7"/>
  <c r="B99" i="7"/>
  <c r="A99" i="7"/>
  <c r="B98" i="7"/>
  <c r="A98" i="7"/>
  <c r="B97" i="7"/>
  <c r="A97" i="7"/>
  <c r="B96" i="7"/>
  <c r="A96" i="7"/>
  <c r="B95" i="7"/>
  <c r="A95" i="7"/>
  <c r="B94" i="7"/>
  <c r="A94" i="7"/>
  <c r="B93" i="7"/>
  <c r="A93" i="7"/>
  <c r="B92" i="7"/>
  <c r="A92" i="7"/>
  <c r="B91" i="7"/>
  <c r="A91" i="7"/>
  <c r="B90" i="7"/>
  <c r="A90" i="7"/>
  <c r="B89" i="7"/>
  <c r="A89" i="7"/>
  <c r="B88" i="7"/>
  <c r="A88" i="7"/>
  <c r="B87" i="7"/>
  <c r="A87" i="7"/>
  <c r="B86" i="7"/>
  <c r="A86" i="7"/>
  <c r="B85" i="7"/>
  <c r="A85" i="7"/>
  <c r="B84" i="7"/>
  <c r="A84" i="7"/>
  <c r="B83" i="7"/>
  <c r="A83" i="7"/>
  <c r="B82" i="7"/>
  <c r="A82" i="7"/>
  <c r="B81" i="7"/>
  <c r="A81" i="7"/>
  <c r="B80" i="7"/>
  <c r="A80" i="7"/>
  <c r="B79" i="7"/>
  <c r="A79" i="7"/>
  <c r="B78" i="7"/>
  <c r="A78" i="7"/>
  <c r="B77" i="7"/>
  <c r="A77" i="7"/>
  <c r="B76" i="7"/>
  <c r="A76" i="7"/>
  <c r="B75" i="7"/>
  <c r="A75" i="7"/>
  <c r="B74" i="7"/>
  <c r="A74" i="7"/>
  <c r="B73" i="7"/>
  <c r="A73" i="7"/>
  <c r="B72" i="7"/>
  <c r="A72" i="7"/>
  <c r="B71" i="7"/>
  <c r="A71" i="7"/>
  <c r="B70" i="7"/>
  <c r="A70" i="7"/>
  <c r="B69" i="7"/>
  <c r="A69" i="7"/>
  <c r="B68" i="7"/>
  <c r="A68" i="7"/>
  <c r="B67" i="7"/>
  <c r="A67" i="7"/>
  <c r="B66" i="7"/>
  <c r="A66" i="7"/>
  <c r="B65" i="7"/>
  <c r="A65" i="7"/>
  <c r="B64" i="7"/>
  <c r="A64" i="7"/>
  <c r="B63" i="7"/>
  <c r="A63" i="7"/>
  <c r="B62" i="7"/>
  <c r="A62" i="7"/>
  <c r="B61" i="7"/>
  <c r="A61" i="7"/>
  <c r="B60" i="7"/>
  <c r="A60" i="7"/>
  <c r="B59" i="7"/>
  <c r="A59" i="7"/>
  <c r="B58" i="7"/>
  <c r="A58" i="7"/>
  <c r="B57" i="7"/>
  <c r="A57" i="7"/>
  <c r="B56" i="7"/>
  <c r="A56" i="7"/>
  <c r="B55" i="7"/>
  <c r="A55" i="7"/>
  <c r="B54" i="7"/>
  <c r="A54" i="7"/>
  <c r="B53" i="7"/>
  <c r="A53" i="7"/>
  <c r="B52" i="7"/>
  <c r="A52" i="7"/>
  <c r="B51" i="7"/>
  <c r="A51" i="7"/>
  <c r="B50" i="7"/>
  <c r="A50" i="7"/>
  <c r="B49" i="7"/>
  <c r="A49" i="7"/>
  <c r="B48" i="7"/>
  <c r="A48" i="7"/>
  <c r="B47" i="7"/>
  <c r="A47" i="7"/>
  <c r="B46" i="7"/>
  <c r="A46" i="7"/>
  <c r="B45" i="7"/>
  <c r="A45" i="7"/>
  <c r="B44" i="7"/>
  <c r="A44" i="7"/>
  <c r="B43" i="7"/>
  <c r="A43" i="7"/>
  <c r="B42" i="7"/>
  <c r="A42" i="7"/>
  <c r="B41" i="7"/>
  <c r="A41" i="7"/>
  <c r="B40" i="7"/>
  <c r="A40" i="7"/>
  <c r="B39" i="7"/>
  <c r="A39" i="7"/>
  <c r="B38" i="7"/>
  <c r="A38" i="7"/>
  <c r="B37" i="7"/>
  <c r="A37" i="7"/>
  <c r="B36" i="7"/>
  <c r="A36" i="7"/>
  <c r="B35" i="7"/>
  <c r="A35" i="7"/>
  <c r="B34" i="7"/>
  <c r="A34" i="7"/>
  <c r="B33" i="7"/>
  <c r="A33" i="7"/>
  <c r="B32" i="7"/>
  <c r="A32" i="7"/>
  <c r="B31" i="7"/>
  <c r="A31" i="7"/>
  <c r="B30" i="7"/>
  <c r="A30" i="7"/>
  <c r="B29" i="7"/>
  <c r="A29" i="7"/>
  <c r="B28" i="7"/>
  <c r="A28" i="7"/>
  <c r="B27" i="7"/>
  <c r="A27" i="7"/>
  <c r="B26" i="7"/>
  <c r="A26" i="7"/>
  <c r="B25" i="7"/>
  <c r="A25" i="7"/>
  <c r="B24" i="7"/>
  <c r="A24" i="7"/>
  <c r="B23" i="7"/>
  <c r="A23" i="7"/>
  <c r="B22" i="7"/>
  <c r="A22" i="7"/>
  <c r="B21" i="7"/>
  <c r="A21" i="7"/>
  <c r="B20" i="7"/>
  <c r="A20" i="7"/>
  <c r="B19" i="7"/>
  <c r="A19" i="7"/>
  <c r="B18" i="7"/>
  <c r="A18" i="7"/>
  <c r="B17" i="7"/>
  <c r="A17" i="7"/>
  <c r="B16" i="7"/>
  <c r="A16" i="7"/>
  <c r="B15" i="7"/>
  <c r="A15" i="7"/>
  <c r="B14" i="7"/>
  <c r="A14" i="7"/>
  <c r="B13" i="7"/>
  <c r="A13" i="7"/>
  <c r="B12" i="7"/>
  <c r="A12" i="7"/>
  <c r="B11" i="7"/>
  <c r="A11" i="7"/>
  <c r="B10" i="7"/>
  <c r="A10" i="7"/>
  <c r="B9" i="7"/>
  <c r="A9" i="7"/>
  <c r="B8" i="7"/>
  <c r="A8" i="7"/>
  <c r="B7" i="7"/>
  <c r="A7" i="7"/>
  <c r="B6" i="7"/>
  <c r="A6" i="7"/>
  <c r="B106" i="6"/>
  <c r="A106" i="6"/>
  <c r="B105" i="6"/>
  <c r="A105" i="6"/>
  <c r="B104" i="6"/>
  <c r="A104" i="6"/>
  <c r="B103" i="6"/>
  <c r="A103" i="6"/>
  <c r="B102" i="6"/>
  <c r="A102" i="6"/>
  <c r="B101" i="6"/>
  <c r="A101" i="6"/>
  <c r="B100" i="6"/>
  <c r="A100" i="6"/>
  <c r="B99" i="6"/>
  <c r="A99" i="6"/>
  <c r="B98" i="6"/>
  <c r="A98" i="6"/>
  <c r="B97" i="6"/>
  <c r="A97" i="6"/>
  <c r="B96" i="6"/>
  <c r="A96" i="6"/>
  <c r="B95" i="6"/>
  <c r="A95" i="6"/>
  <c r="B94" i="6"/>
  <c r="A94" i="6"/>
  <c r="B93" i="6"/>
  <c r="A93" i="6"/>
  <c r="B92" i="6"/>
  <c r="A92" i="6"/>
  <c r="B91" i="6"/>
  <c r="A91" i="6"/>
  <c r="B90" i="6"/>
  <c r="A90" i="6"/>
  <c r="B89" i="6"/>
  <c r="A89" i="6"/>
  <c r="B88" i="6"/>
  <c r="A88" i="6"/>
  <c r="B87" i="6"/>
  <c r="A87" i="6"/>
  <c r="B86" i="6"/>
  <c r="A86" i="6"/>
  <c r="B85" i="6"/>
  <c r="A85" i="6"/>
  <c r="B84" i="6"/>
  <c r="A84" i="6"/>
  <c r="B83" i="6"/>
  <c r="A83" i="6"/>
  <c r="B82" i="6"/>
  <c r="A82" i="6"/>
  <c r="B81" i="6"/>
  <c r="A81" i="6"/>
  <c r="B80" i="6"/>
  <c r="A80" i="6"/>
  <c r="B79" i="6"/>
  <c r="A79" i="6"/>
  <c r="B78" i="6"/>
  <c r="A78" i="6"/>
  <c r="B77" i="6"/>
  <c r="A77" i="6"/>
  <c r="B76" i="6"/>
  <c r="A76" i="6"/>
  <c r="B75" i="6"/>
  <c r="A75" i="6"/>
  <c r="B74" i="6"/>
  <c r="A74" i="6"/>
  <c r="B73" i="6"/>
  <c r="A73" i="6"/>
  <c r="B72" i="6"/>
  <c r="A72" i="6"/>
  <c r="B71" i="6"/>
  <c r="A71" i="6"/>
  <c r="B70" i="6"/>
  <c r="A70" i="6"/>
  <c r="B69" i="6"/>
  <c r="A69" i="6"/>
  <c r="B68" i="6"/>
  <c r="A68" i="6"/>
  <c r="B67" i="6"/>
  <c r="A67" i="6"/>
  <c r="B66" i="6"/>
  <c r="A66" i="6"/>
  <c r="B65" i="6"/>
  <c r="A65" i="6"/>
  <c r="B64" i="6"/>
  <c r="A64" i="6"/>
  <c r="B63" i="6"/>
  <c r="A63" i="6"/>
  <c r="B62" i="6"/>
  <c r="A62" i="6"/>
  <c r="B61" i="6"/>
  <c r="A61" i="6"/>
  <c r="B60" i="6"/>
  <c r="A60" i="6"/>
  <c r="B59" i="6"/>
  <c r="A59" i="6"/>
  <c r="B58" i="6"/>
  <c r="A58" i="6"/>
  <c r="B57" i="6"/>
  <c r="A57" i="6"/>
  <c r="B56" i="6"/>
  <c r="A56" i="6"/>
  <c r="B55" i="6"/>
  <c r="A55" i="6"/>
  <c r="B54" i="6"/>
  <c r="A54" i="6"/>
  <c r="B53" i="6"/>
  <c r="A53" i="6"/>
  <c r="B52" i="6"/>
  <c r="A52" i="6"/>
  <c r="B51" i="6"/>
  <c r="A51" i="6"/>
  <c r="B50" i="6"/>
  <c r="A50" i="6"/>
  <c r="B49" i="6"/>
  <c r="A49" i="6"/>
  <c r="B48" i="6"/>
  <c r="A48" i="6"/>
  <c r="B47" i="6"/>
  <c r="A47" i="6"/>
  <c r="B46" i="6"/>
  <c r="A46" i="6"/>
  <c r="B45" i="6"/>
  <c r="A45" i="6"/>
  <c r="B44" i="6"/>
  <c r="A44" i="6"/>
  <c r="B43" i="6"/>
  <c r="A43" i="6"/>
  <c r="B42" i="6"/>
  <c r="A42" i="6"/>
  <c r="B41" i="6"/>
  <c r="A41" i="6"/>
  <c r="B40" i="6"/>
  <c r="A40" i="6"/>
  <c r="B39" i="6"/>
  <c r="A39" i="6"/>
  <c r="B38" i="6"/>
  <c r="A38" i="6"/>
  <c r="B37" i="6"/>
  <c r="A37" i="6"/>
  <c r="B36" i="6"/>
  <c r="A36" i="6"/>
  <c r="B35" i="6"/>
  <c r="A35" i="6"/>
  <c r="B34" i="6"/>
  <c r="A34" i="6"/>
  <c r="B33" i="6"/>
  <c r="A33" i="6"/>
  <c r="B32" i="6"/>
  <c r="A32" i="6"/>
  <c r="B31" i="6"/>
  <c r="A31" i="6"/>
  <c r="B30" i="6"/>
  <c r="A30" i="6"/>
  <c r="B29" i="6"/>
  <c r="A29" i="6"/>
  <c r="B28" i="6"/>
  <c r="A28" i="6"/>
  <c r="B27" i="6"/>
  <c r="A27" i="6"/>
  <c r="B26" i="6"/>
  <c r="A26" i="6"/>
  <c r="B25" i="6"/>
  <c r="A25" i="6"/>
  <c r="B24" i="6"/>
  <c r="A24" i="6"/>
  <c r="B23" i="6"/>
  <c r="A23" i="6"/>
  <c r="B22" i="6"/>
  <c r="A22" i="6"/>
  <c r="B21" i="6"/>
  <c r="A21" i="6"/>
  <c r="B20" i="6"/>
  <c r="A20" i="6"/>
  <c r="B19" i="6"/>
  <c r="A19" i="6"/>
  <c r="B18" i="6"/>
  <c r="A18" i="6"/>
  <c r="B17" i="6"/>
  <c r="A17" i="6"/>
  <c r="B16" i="6"/>
  <c r="A16" i="6"/>
  <c r="B15" i="6"/>
  <c r="A15" i="6"/>
  <c r="B14" i="6"/>
  <c r="A14" i="6"/>
  <c r="B13" i="6"/>
  <c r="A13" i="6"/>
  <c r="B12" i="6"/>
  <c r="A12" i="6"/>
  <c r="B11" i="6"/>
  <c r="A11" i="6"/>
  <c r="B10" i="6"/>
  <c r="A10" i="6"/>
  <c r="B9" i="6"/>
  <c r="A9" i="6"/>
  <c r="B8" i="6"/>
  <c r="A8" i="6"/>
  <c r="B7" i="6"/>
  <c r="A7" i="6"/>
  <c r="B6" i="6"/>
  <c r="A6" i="6"/>
  <c r="B106" i="5"/>
  <c r="A106" i="5"/>
  <c r="B105" i="5"/>
  <c r="A105" i="5"/>
  <c r="B104" i="5"/>
  <c r="A104" i="5"/>
  <c r="B103" i="5"/>
  <c r="A103" i="5"/>
  <c r="B102" i="5"/>
  <c r="A102" i="5"/>
  <c r="B101" i="5"/>
  <c r="A101" i="5"/>
  <c r="B100" i="5"/>
  <c r="A100" i="5"/>
  <c r="B99" i="5"/>
  <c r="A99" i="5"/>
  <c r="B98" i="5"/>
  <c r="A98" i="5"/>
  <c r="B97" i="5"/>
  <c r="A97" i="5"/>
  <c r="B96" i="5"/>
  <c r="A96" i="5"/>
  <c r="B95" i="5"/>
  <c r="A95" i="5"/>
  <c r="B94" i="5"/>
  <c r="A94" i="5"/>
  <c r="B93" i="5"/>
  <c r="A93" i="5"/>
  <c r="J92" i="5"/>
  <c r="B92" i="5"/>
  <c r="A92" i="5"/>
  <c r="B91" i="5"/>
  <c r="A91" i="5"/>
  <c r="B90" i="5"/>
  <c r="A90" i="5"/>
  <c r="B89" i="5"/>
  <c r="A89" i="5"/>
  <c r="B88" i="5"/>
  <c r="A88" i="5"/>
  <c r="B87" i="5"/>
  <c r="A87" i="5"/>
  <c r="B86" i="5"/>
  <c r="A86" i="5"/>
  <c r="B85" i="5"/>
  <c r="A85" i="5"/>
  <c r="B84" i="5"/>
  <c r="A84" i="5"/>
  <c r="B83" i="5"/>
  <c r="A83" i="5"/>
  <c r="B82" i="5"/>
  <c r="A82" i="5"/>
  <c r="J81" i="5"/>
  <c r="B81" i="5"/>
  <c r="A81" i="5"/>
  <c r="B80" i="5"/>
  <c r="A80" i="5"/>
  <c r="B79" i="5"/>
  <c r="A79" i="5"/>
  <c r="B78" i="5"/>
  <c r="A78" i="5"/>
  <c r="B77" i="5"/>
  <c r="A77" i="5"/>
  <c r="B76" i="5"/>
  <c r="A76" i="5"/>
  <c r="B75" i="5"/>
  <c r="A75" i="5"/>
  <c r="B74" i="5"/>
  <c r="A74" i="5"/>
  <c r="B73" i="5"/>
  <c r="A73" i="5"/>
  <c r="B72" i="5"/>
  <c r="A72" i="5"/>
  <c r="B71" i="5"/>
  <c r="A71" i="5"/>
  <c r="B70" i="5"/>
  <c r="A70" i="5"/>
  <c r="B69" i="5"/>
  <c r="A69" i="5"/>
  <c r="B68" i="5"/>
  <c r="A68" i="5"/>
  <c r="B67" i="5"/>
  <c r="A67" i="5"/>
  <c r="B66" i="5"/>
  <c r="A66" i="5"/>
  <c r="B65" i="5"/>
  <c r="A65" i="5"/>
  <c r="B64" i="5"/>
  <c r="A64" i="5"/>
  <c r="B63" i="5"/>
  <c r="A63" i="5"/>
  <c r="B62" i="5"/>
  <c r="A62" i="5"/>
  <c r="J61" i="5"/>
  <c r="B61" i="5"/>
  <c r="A61" i="5"/>
  <c r="B60" i="5"/>
  <c r="A60" i="5"/>
  <c r="B59" i="5"/>
  <c r="A59" i="5"/>
  <c r="B58" i="5"/>
  <c r="A58" i="5"/>
  <c r="B57" i="5"/>
  <c r="A57" i="5"/>
  <c r="B56" i="5"/>
  <c r="A56" i="5"/>
  <c r="B55" i="5"/>
  <c r="A55" i="5"/>
  <c r="B54" i="5"/>
  <c r="A54" i="5"/>
  <c r="B53" i="5"/>
  <c r="A53" i="5"/>
  <c r="B52" i="5"/>
  <c r="A52" i="5"/>
  <c r="B51" i="5"/>
  <c r="A51" i="5"/>
  <c r="B50" i="5"/>
  <c r="A50" i="5"/>
  <c r="B49" i="5"/>
  <c r="A49" i="5"/>
  <c r="B48" i="5"/>
  <c r="A48" i="5"/>
  <c r="B47" i="5"/>
  <c r="A47" i="5"/>
  <c r="B46" i="5"/>
  <c r="A46" i="5"/>
  <c r="B45" i="5"/>
  <c r="A45" i="5"/>
  <c r="B44" i="5"/>
  <c r="A44" i="5"/>
  <c r="B43" i="5"/>
  <c r="A43" i="5"/>
  <c r="B42" i="5"/>
  <c r="A42" i="5"/>
  <c r="B41" i="5"/>
  <c r="A41" i="5"/>
  <c r="B40" i="5"/>
  <c r="A40" i="5"/>
  <c r="B39" i="5"/>
  <c r="A39" i="5"/>
  <c r="B38" i="5"/>
  <c r="A38" i="5"/>
  <c r="B37" i="5"/>
  <c r="A37" i="5"/>
  <c r="B36" i="5"/>
  <c r="A36" i="5"/>
  <c r="B35" i="5"/>
  <c r="A35" i="5"/>
  <c r="B34" i="5"/>
  <c r="A34" i="5"/>
  <c r="B33" i="5"/>
  <c r="A33" i="5"/>
  <c r="J32" i="5"/>
  <c r="B32" i="5"/>
  <c r="A32" i="5"/>
  <c r="B31" i="5"/>
  <c r="A31" i="5"/>
  <c r="B30" i="5"/>
  <c r="A30" i="5"/>
  <c r="J29" i="5"/>
  <c r="B29" i="5"/>
  <c r="A29" i="5"/>
  <c r="B28" i="5"/>
  <c r="A28" i="5"/>
  <c r="B27" i="5"/>
  <c r="A27" i="5"/>
  <c r="B26" i="5"/>
  <c r="A26" i="5"/>
  <c r="B25" i="5"/>
  <c r="A25" i="5"/>
  <c r="B24" i="5"/>
  <c r="A24" i="5"/>
  <c r="B23" i="5"/>
  <c r="A23" i="5"/>
  <c r="B22" i="5"/>
  <c r="A22" i="5"/>
  <c r="B21" i="5"/>
  <c r="A21" i="5"/>
  <c r="B20" i="5"/>
  <c r="A20" i="5"/>
  <c r="B19" i="5"/>
  <c r="A19" i="5"/>
  <c r="B18" i="5"/>
  <c r="A18" i="5"/>
  <c r="B17" i="5"/>
  <c r="A17" i="5"/>
  <c r="B16" i="5"/>
  <c r="A16" i="5"/>
  <c r="B15" i="5"/>
  <c r="A15" i="5"/>
  <c r="B14" i="5"/>
  <c r="A14" i="5"/>
  <c r="B13" i="5"/>
  <c r="A13" i="5"/>
  <c r="J12" i="5"/>
  <c r="K12" i="5" s="1"/>
  <c r="B12" i="5"/>
  <c r="A12" i="5"/>
  <c r="B11" i="5"/>
  <c r="A11" i="5"/>
  <c r="B10" i="5"/>
  <c r="A10" i="5"/>
  <c r="B9" i="5"/>
  <c r="A9" i="5"/>
  <c r="B8" i="5"/>
  <c r="A8" i="5"/>
  <c r="B7" i="5"/>
  <c r="A7" i="5"/>
  <c r="B6" i="5"/>
  <c r="A6" i="5"/>
  <c r="B7" i="1"/>
  <c r="B8" i="1"/>
  <c r="B9" i="1"/>
  <c r="B10" i="1"/>
  <c r="B11" i="1"/>
  <c r="B12" i="1"/>
  <c r="B13" i="1"/>
  <c r="B14" i="1"/>
  <c r="B15" i="1"/>
  <c r="B16" i="1"/>
  <c r="B17" i="1"/>
  <c r="B18" i="1"/>
  <c r="B19" i="1"/>
  <c r="B20" i="1"/>
  <c r="B21" i="1"/>
  <c r="B22" i="1"/>
  <c r="B23" i="1"/>
  <c r="B24" i="1"/>
  <c r="B25" i="1"/>
  <c r="J16" i="5" l="1"/>
  <c r="K16" i="5" s="1"/>
  <c r="L16" i="5" s="1"/>
  <c r="F14" i="15" s="1"/>
  <c r="J13" i="5"/>
  <c r="K13" i="5" s="1"/>
  <c r="L13" i="5" s="1"/>
  <c r="F11" i="15" s="1"/>
  <c r="L12" i="5"/>
  <c r="F10" i="15" s="1"/>
  <c r="J60" i="5"/>
  <c r="D106" i="7"/>
  <c r="D106" i="8" s="1"/>
  <c r="D106" i="9" s="1"/>
  <c r="D106" i="10" s="1"/>
  <c r="D106" i="11" s="1"/>
  <c r="D102" i="7"/>
  <c r="D102" i="8" s="1"/>
  <c r="D102" i="9" s="1"/>
  <c r="D102" i="10" s="1"/>
  <c r="D102" i="11" s="1"/>
  <c r="D98" i="7"/>
  <c r="D98" i="8" s="1"/>
  <c r="D98" i="9" s="1"/>
  <c r="D98" i="10" s="1"/>
  <c r="D98" i="11" s="1"/>
  <c r="D94" i="7"/>
  <c r="D94" i="8" s="1"/>
  <c r="D94" i="9" s="1"/>
  <c r="D94" i="10" s="1"/>
  <c r="D94" i="11" s="1"/>
  <c r="D90" i="7"/>
  <c r="D90" i="8" s="1"/>
  <c r="D90" i="9" s="1"/>
  <c r="D90" i="10" s="1"/>
  <c r="D90" i="11" s="1"/>
  <c r="D86" i="7"/>
  <c r="D86" i="8" s="1"/>
  <c r="D86" i="9" s="1"/>
  <c r="D86" i="10" s="1"/>
  <c r="D86" i="11" s="1"/>
  <c r="D82" i="7"/>
  <c r="D82" i="8" s="1"/>
  <c r="D82" i="9" s="1"/>
  <c r="D82" i="10" s="1"/>
  <c r="D82" i="11" s="1"/>
  <c r="D78" i="7"/>
  <c r="D78" i="8" s="1"/>
  <c r="D78" i="9" s="1"/>
  <c r="D78" i="10" s="1"/>
  <c r="D78" i="11" s="1"/>
  <c r="D74" i="7"/>
  <c r="D74" i="8" s="1"/>
  <c r="D74" i="9" s="1"/>
  <c r="D74" i="10" s="1"/>
  <c r="D74" i="11" s="1"/>
  <c r="D70" i="7"/>
  <c r="D70" i="8" s="1"/>
  <c r="D70" i="9" s="1"/>
  <c r="D70" i="10" s="1"/>
  <c r="D70" i="11" s="1"/>
  <c r="D66" i="7"/>
  <c r="D66" i="8" s="1"/>
  <c r="D66" i="9" s="1"/>
  <c r="D66" i="10" s="1"/>
  <c r="D66" i="11" s="1"/>
  <c r="D62" i="7"/>
  <c r="D62" i="8" s="1"/>
  <c r="D62" i="9" s="1"/>
  <c r="D62" i="10" s="1"/>
  <c r="D62" i="11" s="1"/>
  <c r="D58" i="7"/>
  <c r="D58" i="8" s="1"/>
  <c r="D58" i="9" s="1"/>
  <c r="D58" i="10" s="1"/>
  <c r="D58" i="11" s="1"/>
  <c r="D54" i="7"/>
  <c r="D54" i="8" s="1"/>
  <c r="D54" i="9" s="1"/>
  <c r="D54" i="10" s="1"/>
  <c r="D54" i="11" s="1"/>
  <c r="D50" i="7"/>
  <c r="D50" i="8" s="1"/>
  <c r="D50" i="9" s="1"/>
  <c r="D50" i="10" s="1"/>
  <c r="D50" i="11" s="1"/>
  <c r="D46" i="7"/>
  <c r="D46" i="8" s="1"/>
  <c r="D46" i="9" s="1"/>
  <c r="D46" i="10" s="1"/>
  <c r="D46" i="11" s="1"/>
  <c r="D42" i="7"/>
  <c r="D42" i="8" s="1"/>
  <c r="D42" i="9" s="1"/>
  <c r="D42" i="10" s="1"/>
  <c r="D42" i="11" s="1"/>
  <c r="D38" i="7"/>
  <c r="D38" i="8" s="1"/>
  <c r="D38" i="9" s="1"/>
  <c r="D38" i="10" s="1"/>
  <c r="D38" i="11" s="1"/>
  <c r="D34" i="7"/>
  <c r="D34" i="8" s="1"/>
  <c r="D34" i="9" s="1"/>
  <c r="D34" i="10" s="1"/>
  <c r="D34" i="11" s="1"/>
  <c r="D30" i="7"/>
  <c r="D30" i="8" s="1"/>
  <c r="D30" i="9" s="1"/>
  <c r="D30" i="10" s="1"/>
  <c r="D30" i="11" s="1"/>
  <c r="D26" i="7"/>
  <c r="D26" i="8" s="1"/>
  <c r="D26" i="9" s="1"/>
  <c r="D26" i="10" s="1"/>
  <c r="D26" i="11" s="1"/>
  <c r="D22" i="7"/>
  <c r="D22" i="8" s="1"/>
  <c r="D22" i="9" s="1"/>
  <c r="D22" i="10" s="1"/>
  <c r="D22" i="11" s="1"/>
  <c r="D18" i="7"/>
  <c r="D18" i="8" s="1"/>
  <c r="D18" i="9" s="1"/>
  <c r="D18" i="10" s="1"/>
  <c r="D18" i="11" s="1"/>
  <c r="D14" i="7"/>
  <c r="D14" i="8" s="1"/>
  <c r="D14" i="9" s="1"/>
  <c r="D14" i="10" s="1"/>
  <c r="D14" i="11" s="1"/>
  <c r="D10" i="7"/>
  <c r="D10" i="8" s="1"/>
  <c r="D10" i="9" s="1"/>
  <c r="D10" i="10" s="1"/>
  <c r="D10" i="11" s="1"/>
  <c r="H99" i="6"/>
  <c r="H87" i="6"/>
  <c r="H75" i="6"/>
  <c r="J75" i="6" s="1"/>
  <c r="H71" i="6"/>
  <c r="H63" i="6"/>
  <c r="H51" i="6"/>
  <c r="H47" i="6"/>
  <c r="H45" i="15" s="1"/>
  <c r="H39" i="6"/>
  <c r="H35" i="6"/>
  <c r="H31" i="6"/>
  <c r="H31" i="7" s="1"/>
  <c r="H23" i="6"/>
  <c r="H19" i="6"/>
  <c r="H15" i="6"/>
  <c r="H11" i="6"/>
  <c r="H7" i="6"/>
  <c r="H7" i="7" s="1"/>
  <c r="J7" i="7" s="1"/>
  <c r="J106" i="5"/>
  <c r="J98" i="5"/>
  <c r="J90" i="5"/>
  <c r="J86" i="5"/>
  <c r="J78" i="5"/>
  <c r="J74" i="5"/>
  <c r="J66" i="5"/>
  <c r="J62" i="5"/>
  <c r="J58" i="5"/>
  <c r="J54" i="5"/>
  <c r="H42" i="6"/>
  <c r="H30" i="6"/>
  <c r="H10" i="6"/>
  <c r="H105" i="6"/>
  <c r="H97" i="6"/>
  <c r="H93" i="6"/>
  <c r="F91" i="15"/>
  <c r="H85" i="6"/>
  <c r="H85" i="7" s="1"/>
  <c r="J85" i="7" s="1"/>
  <c r="H81" i="6"/>
  <c r="F79" i="15"/>
  <c r="H77" i="6"/>
  <c r="H77" i="7" s="1"/>
  <c r="F75" i="15"/>
  <c r="H73" i="6"/>
  <c r="F71" i="15"/>
  <c r="H69" i="6"/>
  <c r="F67" i="15"/>
  <c r="H65" i="6"/>
  <c r="H57" i="6"/>
  <c r="H53" i="6"/>
  <c r="J53" i="6" s="1"/>
  <c r="F51" i="15"/>
  <c r="H41" i="6"/>
  <c r="F39" i="15"/>
  <c r="H33" i="6"/>
  <c r="H29" i="6"/>
  <c r="F27" i="15"/>
  <c r="H25" i="6"/>
  <c r="F23" i="15"/>
  <c r="H21" i="6"/>
  <c r="F19" i="15"/>
  <c r="H17" i="6"/>
  <c r="L17" i="6" s="1"/>
  <c r="H13" i="6"/>
  <c r="H9" i="6"/>
  <c r="H103" i="6"/>
  <c r="H101" i="15" s="1"/>
  <c r="H95" i="6"/>
  <c r="H91" i="6"/>
  <c r="H83" i="6"/>
  <c r="J83" i="6" s="1"/>
  <c r="J59" i="5"/>
  <c r="F57" i="15"/>
  <c r="H27" i="6"/>
  <c r="F25" i="15"/>
  <c r="J102" i="5"/>
  <c r="J94" i="5"/>
  <c r="J82" i="5"/>
  <c r="J70" i="5"/>
  <c r="H34" i="6"/>
  <c r="H26" i="6"/>
  <c r="H22" i="6"/>
  <c r="J18" i="5"/>
  <c r="H100" i="6"/>
  <c r="J100" i="6" s="1"/>
  <c r="F98" i="15"/>
  <c r="H96" i="6"/>
  <c r="H96" i="7" s="1"/>
  <c r="H92" i="6"/>
  <c r="J92" i="6" s="1"/>
  <c r="F90" i="15"/>
  <c r="H88" i="6"/>
  <c r="H84" i="6"/>
  <c r="F82" i="15"/>
  <c r="H80" i="6"/>
  <c r="F78" i="15"/>
  <c r="H76" i="6"/>
  <c r="H74" i="15" s="1"/>
  <c r="F74" i="15"/>
  <c r="H72" i="6"/>
  <c r="F70" i="15"/>
  <c r="H68" i="6"/>
  <c r="J68" i="6" s="1"/>
  <c r="F66" i="15"/>
  <c r="H56" i="6"/>
  <c r="H48" i="6"/>
  <c r="F46" i="15"/>
  <c r="H40" i="6"/>
  <c r="F38" i="15"/>
  <c r="H32" i="6"/>
  <c r="F30" i="15"/>
  <c r="H28" i="6"/>
  <c r="J28" i="6" s="1"/>
  <c r="F26" i="15"/>
  <c r="H24" i="6"/>
  <c r="J24" i="6" s="1"/>
  <c r="F22" i="15"/>
  <c r="H20" i="6"/>
  <c r="F18" i="15"/>
  <c r="H16" i="6"/>
  <c r="H12" i="6"/>
  <c r="H8" i="6"/>
  <c r="H33" i="15"/>
  <c r="J95" i="5"/>
  <c r="J63" i="5"/>
  <c r="J11" i="5"/>
  <c r="K11" i="5" s="1"/>
  <c r="L11" i="5" s="1"/>
  <c r="J15" i="5"/>
  <c r="K15" i="5" s="1"/>
  <c r="L15" i="5" s="1"/>
  <c r="K8" i="5" s="1"/>
  <c r="L8" i="5" s="1"/>
  <c r="F6" i="15" s="1"/>
  <c r="J35" i="5"/>
  <c r="J47" i="5"/>
  <c r="J87" i="5"/>
  <c r="J99" i="5"/>
  <c r="J7" i="5"/>
  <c r="J23" i="5"/>
  <c r="J39" i="5"/>
  <c r="J75" i="5"/>
  <c r="J91" i="5"/>
  <c r="J6" i="5"/>
  <c r="J19" i="5"/>
  <c r="J31" i="5"/>
  <c r="J51" i="5"/>
  <c r="J71" i="5"/>
  <c r="J83" i="5"/>
  <c r="J103" i="5"/>
  <c r="S102" i="15"/>
  <c r="S98" i="15"/>
  <c r="S94" i="15"/>
  <c r="S90" i="15"/>
  <c r="S86" i="15"/>
  <c r="S82" i="15"/>
  <c r="S78" i="15"/>
  <c r="S74" i="15"/>
  <c r="S70" i="15"/>
  <c r="S66" i="15"/>
  <c r="S62" i="15"/>
  <c r="S58" i="15"/>
  <c r="S54" i="15"/>
  <c r="S50" i="15"/>
  <c r="S46" i="15"/>
  <c r="S42" i="15"/>
  <c r="S38" i="15"/>
  <c r="S34" i="15"/>
  <c r="S30" i="15"/>
  <c r="S26" i="15"/>
  <c r="S22" i="15"/>
  <c r="S18" i="15"/>
  <c r="S14" i="15"/>
  <c r="S10" i="15"/>
  <c r="S6" i="15"/>
  <c r="J10" i="5"/>
  <c r="H101" i="6"/>
  <c r="J101" i="5"/>
  <c r="F99" i="15" s="1"/>
  <c r="H89" i="6"/>
  <c r="J89" i="5"/>
  <c r="F87" i="15" s="1"/>
  <c r="H61" i="6"/>
  <c r="F59" i="15"/>
  <c r="H49" i="6"/>
  <c r="J49" i="5"/>
  <c r="F47" i="15" s="1"/>
  <c r="H45" i="6"/>
  <c r="J45" i="5"/>
  <c r="F43" i="15" s="1"/>
  <c r="H37" i="6"/>
  <c r="J37" i="5"/>
  <c r="F35" i="15" s="1"/>
  <c r="J17" i="5"/>
  <c r="K17" i="5" s="1"/>
  <c r="J25" i="5"/>
  <c r="J33" i="5"/>
  <c r="J57" i="5"/>
  <c r="J93" i="5"/>
  <c r="J97" i="5"/>
  <c r="J105" i="5"/>
  <c r="H104" i="6"/>
  <c r="J104" i="5"/>
  <c r="F102" i="15" s="1"/>
  <c r="H64" i="6"/>
  <c r="J64" i="5"/>
  <c r="F62" i="15" s="1"/>
  <c r="H60" i="6"/>
  <c r="F58" i="15"/>
  <c r="H52" i="6"/>
  <c r="J52" i="5"/>
  <c r="F50" i="15" s="1"/>
  <c r="H44" i="6"/>
  <c r="J44" i="5"/>
  <c r="F42" i="15" s="1"/>
  <c r="H36" i="6"/>
  <c r="J36" i="5"/>
  <c r="F34" i="15" s="1"/>
  <c r="J9" i="5"/>
  <c r="J56" i="5"/>
  <c r="J65" i="5"/>
  <c r="F63" i="15" s="1"/>
  <c r="J85" i="5"/>
  <c r="J88" i="5"/>
  <c r="J96" i="5"/>
  <c r="J6" i="6"/>
  <c r="H79" i="6"/>
  <c r="J79" i="5"/>
  <c r="F77" i="15" s="1"/>
  <c r="H67" i="6"/>
  <c r="J67" i="5"/>
  <c r="F65" i="15" s="1"/>
  <c r="H59" i="6"/>
  <c r="H55" i="6"/>
  <c r="J55" i="5"/>
  <c r="F53" i="15" s="1"/>
  <c r="H43" i="6"/>
  <c r="J43" i="6" s="1"/>
  <c r="J43" i="5"/>
  <c r="F41" i="15" s="1"/>
  <c r="S4" i="15"/>
  <c r="S101" i="15"/>
  <c r="S97" i="15"/>
  <c r="S93" i="15"/>
  <c r="S89" i="15"/>
  <c r="S85" i="15"/>
  <c r="S81" i="15"/>
  <c r="S77" i="15"/>
  <c r="S73" i="15"/>
  <c r="S69" i="15"/>
  <c r="S65" i="15"/>
  <c r="S61" i="15"/>
  <c r="S57" i="15"/>
  <c r="S53" i="15"/>
  <c r="S49" i="15"/>
  <c r="S45" i="15"/>
  <c r="S41" i="15"/>
  <c r="S37" i="15"/>
  <c r="S33" i="15"/>
  <c r="S29" i="15"/>
  <c r="S25" i="15"/>
  <c r="S21" i="15"/>
  <c r="S17" i="15"/>
  <c r="S13" i="15"/>
  <c r="S9" i="15"/>
  <c r="S5" i="15"/>
  <c r="S104" i="15"/>
  <c r="S100" i="15"/>
  <c r="S96" i="15"/>
  <c r="S92" i="15"/>
  <c r="S88" i="15"/>
  <c r="S84" i="15"/>
  <c r="S80" i="15"/>
  <c r="S76" i="15"/>
  <c r="S72" i="15"/>
  <c r="S68" i="15"/>
  <c r="S64" i="15"/>
  <c r="S60" i="15"/>
  <c r="S56" i="15"/>
  <c r="S52" i="15"/>
  <c r="S48" i="15"/>
  <c r="S44" i="15"/>
  <c r="S40" i="15"/>
  <c r="S36" i="15"/>
  <c r="S32" i="15"/>
  <c r="S28" i="15"/>
  <c r="S24" i="15"/>
  <c r="S20" i="15"/>
  <c r="S16" i="15"/>
  <c r="S12" i="15"/>
  <c r="S8" i="15"/>
  <c r="S103" i="15"/>
  <c r="S99" i="15"/>
  <c r="S95" i="15"/>
  <c r="S91" i="15"/>
  <c r="S87" i="15"/>
  <c r="S83" i="15"/>
  <c r="S79" i="15"/>
  <c r="S75" i="15"/>
  <c r="S71" i="15"/>
  <c r="S67" i="15"/>
  <c r="S63" i="15"/>
  <c r="S59" i="15"/>
  <c r="S55" i="15"/>
  <c r="S51" i="15"/>
  <c r="S47" i="15"/>
  <c r="S43" i="15"/>
  <c r="S39" i="15"/>
  <c r="S35" i="15"/>
  <c r="S31" i="15"/>
  <c r="S27" i="15"/>
  <c r="S23" i="15"/>
  <c r="S19" i="15"/>
  <c r="S15" i="15"/>
  <c r="S11" i="15"/>
  <c r="S7" i="15"/>
  <c r="J69" i="6"/>
  <c r="J107" i="12"/>
  <c r="E9" i="14" s="1"/>
  <c r="J50" i="5"/>
  <c r="F48" i="15" s="1"/>
  <c r="H50" i="6"/>
  <c r="J46" i="5"/>
  <c r="F44" i="15" s="1"/>
  <c r="H46" i="6"/>
  <c r="H106" i="6"/>
  <c r="H90" i="6"/>
  <c r="H74" i="6"/>
  <c r="H58" i="6"/>
  <c r="H102" i="6"/>
  <c r="H86" i="6"/>
  <c r="J86" i="6" s="1"/>
  <c r="H70" i="6"/>
  <c r="H54" i="6"/>
  <c r="H18" i="6"/>
  <c r="J14" i="5"/>
  <c r="H14" i="6"/>
  <c r="J22" i="5"/>
  <c r="J26" i="5"/>
  <c r="F24" i="15" s="1"/>
  <c r="J30" i="5"/>
  <c r="J34" i="5"/>
  <c r="J38" i="5"/>
  <c r="F36" i="15" s="1"/>
  <c r="J42" i="5"/>
  <c r="H98" i="6"/>
  <c r="H82" i="6"/>
  <c r="H66" i="6"/>
  <c r="H38" i="6"/>
  <c r="H94" i="6"/>
  <c r="H78" i="6"/>
  <c r="H62" i="6"/>
  <c r="B6"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H6" i="8" l="1"/>
  <c r="J6" i="8" s="1"/>
  <c r="J16" i="6"/>
  <c r="K16" i="6" s="1"/>
  <c r="L16" i="6" s="1"/>
  <c r="H14" i="15" s="1"/>
  <c r="J15" i="6"/>
  <c r="K15" i="6" s="1"/>
  <c r="L15" i="6" s="1"/>
  <c r="H13" i="15" s="1"/>
  <c r="K14" i="5"/>
  <c r="L14" i="5" s="1"/>
  <c r="F12" i="15" s="1"/>
  <c r="K6" i="5"/>
  <c r="L6" i="5" s="1"/>
  <c r="K10" i="5"/>
  <c r="L10" i="5" s="1"/>
  <c r="F8" i="15" s="1"/>
  <c r="K9" i="5"/>
  <c r="L9" i="5" s="1"/>
  <c r="F7" i="15" s="1"/>
  <c r="F15" i="15"/>
  <c r="J57" i="6"/>
  <c r="H55" i="15" s="1"/>
  <c r="J7" i="6"/>
  <c r="H47" i="7"/>
  <c r="J47" i="7" s="1"/>
  <c r="J80" i="6"/>
  <c r="H78" i="15" s="1"/>
  <c r="F28" i="15"/>
  <c r="J26" i="6"/>
  <c r="H24" i="15" s="1"/>
  <c r="J41" i="6"/>
  <c r="H39" i="15" s="1"/>
  <c r="J99" i="6"/>
  <c r="H51" i="7"/>
  <c r="J51" i="7" s="1"/>
  <c r="H40" i="7"/>
  <c r="J40" i="7" s="1"/>
  <c r="H87" i="7"/>
  <c r="H13" i="7"/>
  <c r="H29" i="7"/>
  <c r="H69" i="7"/>
  <c r="J69" i="7" s="1"/>
  <c r="H23" i="7"/>
  <c r="J23" i="7" s="1"/>
  <c r="H35" i="7"/>
  <c r="J35" i="7" s="1"/>
  <c r="H75" i="7"/>
  <c r="H75" i="8" s="1"/>
  <c r="H99" i="7"/>
  <c r="H99" i="8" s="1"/>
  <c r="H12" i="7"/>
  <c r="H83" i="7"/>
  <c r="H83" i="8" s="1"/>
  <c r="J56" i="6"/>
  <c r="H54" i="15" s="1"/>
  <c r="J81" i="6"/>
  <c r="H79" i="15" s="1"/>
  <c r="H84" i="7"/>
  <c r="J13" i="6"/>
  <c r="K13" i="6" s="1"/>
  <c r="L13" i="6" s="1"/>
  <c r="H27" i="7"/>
  <c r="F103" i="15"/>
  <c r="F31" i="15"/>
  <c r="J23" i="6"/>
  <c r="J47" i="6"/>
  <c r="H79" i="7"/>
  <c r="J12" i="6"/>
  <c r="H20" i="7"/>
  <c r="H20" i="8" s="1"/>
  <c r="H73" i="15"/>
  <c r="H97" i="7"/>
  <c r="H41" i="7"/>
  <c r="H15" i="7"/>
  <c r="H57" i="7"/>
  <c r="J57" i="7" s="1"/>
  <c r="J10" i="6"/>
  <c r="K10" i="6" s="1"/>
  <c r="L10" i="6" s="1"/>
  <c r="H21" i="7"/>
  <c r="J21" i="7" s="1"/>
  <c r="J103" i="6"/>
  <c r="J85" i="6"/>
  <c r="H67" i="15"/>
  <c r="H42" i="7"/>
  <c r="H42" i="8" s="1"/>
  <c r="H11" i="7"/>
  <c r="J11" i="7" s="1"/>
  <c r="K11" i="7" s="1"/>
  <c r="L11" i="7" s="1"/>
  <c r="J77" i="6"/>
  <c r="J21" i="6"/>
  <c r="H83" i="15"/>
  <c r="J97" i="6"/>
  <c r="H95" i="15" s="1"/>
  <c r="H10" i="7"/>
  <c r="J42" i="6"/>
  <c r="H40" i="15" s="1"/>
  <c r="J29" i="6"/>
  <c r="J31" i="6"/>
  <c r="H68" i="7"/>
  <c r="J68" i="7" s="1"/>
  <c r="F20" i="15"/>
  <c r="H27" i="15"/>
  <c r="H75" i="15"/>
  <c r="H29" i="15"/>
  <c r="H91" i="7"/>
  <c r="H16" i="7"/>
  <c r="F40" i="15"/>
  <c r="F54" i="15"/>
  <c r="F69" i="15"/>
  <c r="H97" i="15"/>
  <c r="F80" i="15"/>
  <c r="F100" i="15"/>
  <c r="F32" i="15"/>
  <c r="F52" i="15"/>
  <c r="F60" i="15"/>
  <c r="F72" i="15"/>
  <c r="F84" i="15"/>
  <c r="F96" i="15"/>
  <c r="H56" i="7"/>
  <c r="H80" i="7"/>
  <c r="F49" i="15"/>
  <c r="F37" i="15"/>
  <c r="H24" i="7"/>
  <c r="J24" i="7" s="1"/>
  <c r="H94" i="15"/>
  <c r="H33" i="7"/>
  <c r="J33" i="7" s="1"/>
  <c r="J72" i="6"/>
  <c r="H70" i="15" s="1"/>
  <c r="J88" i="6"/>
  <c r="H86" i="15" s="1"/>
  <c r="F95" i="15"/>
  <c r="F101" i="15"/>
  <c r="F29" i="15"/>
  <c r="H26" i="15"/>
  <c r="J96" i="6"/>
  <c r="H72" i="7"/>
  <c r="H88" i="7"/>
  <c r="H34" i="7"/>
  <c r="H34" i="8" s="1"/>
  <c r="J20" i="6"/>
  <c r="H18" i="15" s="1"/>
  <c r="F17" i="15"/>
  <c r="F89" i="15"/>
  <c r="F85" i="15"/>
  <c r="F9" i="15"/>
  <c r="H28" i="7"/>
  <c r="J93" i="6"/>
  <c r="H98" i="15"/>
  <c r="H25" i="7"/>
  <c r="J25" i="7" s="1"/>
  <c r="H93" i="7"/>
  <c r="J93" i="7" s="1"/>
  <c r="J35" i="6"/>
  <c r="H92" i="7"/>
  <c r="H100" i="7"/>
  <c r="H17" i="7"/>
  <c r="H21" i="15"/>
  <c r="H103" i="7"/>
  <c r="J84" i="6"/>
  <c r="H90" i="15"/>
  <c r="J63" i="6"/>
  <c r="H61" i="15" s="1"/>
  <c r="H32" i="7"/>
  <c r="J32" i="7" s="1"/>
  <c r="F86" i="15"/>
  <c r="H63" i="7"/>
  <c r="H63" i="8" s="1"/>
  <c r="H65" i="7"/>
  <c r="J105" i="6"/>
  <c r="H103" i="15" s="1"/>
  <c r="H26" i="7"/>
  <c r="J33" i="6"/>
  <c r="F94" i="15"/>
  <c r="J91" i="6"/>
  <c r="F73" i="15"/>
  <c r="F97" i="15"/>
  <c r="F13" i="15"/>
  <c r="H22" i="15"/>
  <c r="H66" i="15"/>
  <c r="H9" i="7"/>
  <c r="J9" i="7" s="1"/>
  <c r="H81" i="7"/>
  <c r="J17" i="6"/>
  <c r="K17" i="6" s="1"/>
  <c r="J19" i="6"/>
  <c r="H17" i="15" s="1"/>
  <c r="F93" i="15"/>
  <c r="H39" i="7"/>
  <c r="H39" i="8" s="1"/>
  <c r="J71" i="6"/>
  <c r="H69" i="15" s="1"/>
  <c r="J95" i="6"/>
  <c r="H93" i="15" s="1"/>
  <c r="J73" i="6"/>
  <c r="H71" i="15" s="1"/>
  <c r="H22" i="7"/>
  <c r="H30" i="7"/>
  <c r="J30" i="7" s="1"/>
  <c r="H19" i="7"/>
  <c r="J19" i="7" s="1"/>
  <c r="F83" i="15"/>
  <c r="J8" i="6"/>
  <c r="J76" i="6"/>
  <c r="H19" i="15"/>
  <c r="F81" i="15"/>
  <c r="F21" i="15"/>
  <c r="F45" i="15"/>
  <c r="H82" i="15"/>
  <c r="H53" i="7"/>
  <c r="H53" i="8" s="1"/>
  <c r="J53" i="8" s="1"/>
  <c r="H81" i="15"/>
  <c r="F16" i="15"/>
  <c r="F68" i="15"/>
  <c r="F92" i="15"/>
  <c r="F56" i="15"/>
  <c r="F64" i="15"/>
  <c r="F76" i="15"/>
  <c r="F88" i="15"/>
  <c r="F104" i="15"/>
  <c r="H31" i="15"/>
  <c r="J39" i="6"/>
  <c r="H37" i="15" s="1"/>
  <c r="H105" i="7"/>
  <c r="J34" i="6"/>
  <c r="H32" i="15" s="1"/>
  <c r="H51" i="15"/>
  <c r="H46" i="15"/>
  <c r="J48" i="6"/>
  <c r="H71" i="7"/>
  <c r="H71" i="8" s="1"/>
  <c r="J87" i="6"/>
  <c r="H85" i="15" s="1"/>
  <c r="H95" i="7"/>
  <c r="J65" i="6"/>
  <c r="H63" i="15" s="1"/>
  <c r="H73" i="7"/>
  <c r="J51" i="6"/>
  <c r="J22" i="6"/>
  <c r="H20" i="15" s="1"/>
  <c r="J30" i="6"/>
  <c r="H28" i="15" s="1"/>
  <c r="J32" i="6"/>
  <c r="H30" i="15" s="1"/>
  <c r="J11" i="6"/>
  <c r="J25" i="6"/>
  <c r="J9" i="6"/>
  <c r="J27" i="6"/>
  <c r="H25" i="15" s="1"/>
  <c r="H8" i="7"/>
  <c r="H8" i="8" s="1"/>
  <c r="H48" i="7"/>
  <c r="H48" i="8" s="1"/>
  <c r="H76" i="7"/>
  <c r="F55" i="15"/>
  <c r="F33" i="15"/>
  <c r="F61" i="15"/>
  <c r="H38" i="15"/>
  <c r="J40" i="6"/>
  <c r="H78" i="7"/>
  <c r="H98" i="7"/>
  <c r="H102" i="7"/>
  <c r="H90" i="7"/>
  <c r="J90" i="7" s="1"/>
  <c r="H50" i="7"/>
  <c r="J50" i="7" s="1"/>
  <c r="H77" i="8"/>
  <c r="H94" i="7"/>
  <c r="J94" i="7" s="1"/>
  <c r="H54" i="7"/>
  <c r="J54" i="7" s="1"/>
  <c r="H106" i="7"/>
  <c r="J106" i="7" s="1"/>
  <c r="H43" i="7"/>
  <c r="H41" i="15"/>
  <c r="H64" i="7"/>
  <c r="J64" i="7" s="1"/>
  <c r="H104" i="7"/>
  <c r="H37" i="7"/>
  <c r="J37" i="7" s="1"/>
  <c r="H49" i="7"/>
  <c r="J49" i="7" s="1"/>
  <c r="H89" i="7"/>
  <c r="H89" i="8" s="1"/>
  <c r="H89" i="15"/>
  <c r="H31" i="8"/>
  <c r="H31" i="9" s="1"/>
  <c r="H66" i="7"/>
  <c r="J66" i="7" s="1"/>
  <c r="H70" i="7"/>
  <c r="J77" i="7"/>
  <c r="H58" i="7"/>
  <c r="J58" i="7" s="1"/>
  <c r="J96" i="7"/>
  <c r="H23" i="15"/>
  <c r="H15" i="15"/>
  <c r="J31" i="7"/>
  <c r="H62" i="7"/>
  <c r="J79" i="6"/>
  <c r="H77" i="15" s="1"/>
  <c r="H82" i="7"/>
  <c r="H86" i="7"/>
  <c r="H84" i="15"/>
  <c r="H74" i="7"/>
  <c r="J74" i="7" s="1"/>
  <c r="H91" i="15"/>
  <c r="H55" i="7"/>
  <c r="H45" i="7"/>
  <c r="J45" i="7" s="1"/>
  <c r="H61" i="7"/>
  <c r="H7" i="8"/>
  <c r="H23" i="8"/>
  <c r="H85" i="8"/>
  <c r="J83" i="15"/>
  <c r="J6" i="7"/>
  <c r="J55" i="6"/>
  <c r="J98" i="6"/>
  <c r="J78" i="6"/>
  <c r="J70" i="6"/>
  <c r="J89" i="6"/>
  <c r="J37" i="6"/>
  <c r="J62" i="6"/>
  <c r="J49" i="6"/>
  <c r="J82" i="6"/>
  <c r="H36" i="7"/>
  <c r="J36" i="6"/>
  <c r="H34" i="15" s="1"/>
  <c r="H52" i="7"/>
  <c r="J52" i="6"/>
  <c r="H50" i="15" s="1"/>
  <c r="J102" i="6"/>
  <c r="J50" i="6"/>
  <c r="J64" i="6"/>
  <c r="J104" i="6"/>
  <c r="H67" i="7"/>
  <c r="J67" i="6"/>
  <c r="H65" i="15" s="1"/>
  <c r="H101" i="7"/>
  <c r="J101" i="6"/>
  <c r="H99" i="15" s="1"/>
  <c r="J45" i="6"/>
  <c r="J61" i="6"/>
  <c r="H60" i="7"/>
  <c r="J60" i="6"/>
  <c r="H58" i="15" s="1"/>
  <c r="H44" i="7"/>
  <c r="J44" i="6"/>
  <c r="H42" i="15" s="1"/>
  <c r="J66" i="6"/>
  <c r="H59" i="7"/>
  <c r="J59" i="6"/>
  <c r="H57" i="15" s="1"/>
  <c r="H96" i="8"/>
  <c r="J94" i="6"/>
  <c r="J74" i="6"/>
  <c r="J54" i="6"/>
  <c r="J46" i="6"/>
  <c r="H44" i="15" s="1"/>
  <c r="H46" i="7"/>
  <c r="J106" i="6"/>
  <c r="J90" i="6"/>
  <c r="J58" i="6"/>
  <c r="J14" i="6"/>
  <c r="H14" i="7"/>
  <c r="J38" i="6"/>
  <c r="H36" i="15" s="1"/>
  <c r="H38" i="7"/>
  <c r="J18" i="6"/>
  <c r="H16" i="15" s="1"/>
  <c r="H18" i="7"/>
  <c r="B16" i="14"/>
  <c r="A5" i="15"/>
  <c r="A6" i="15"/>
  <c r="A7" i="15"/>
  <c r="A8" i="15"/>
  <c r="A9" i="15"/>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H6" i="9" l="1"/>
  <c r="K7" i="5"/>
  <c r="L7" i="5" s="1"/>
  <c r="F5" i="15" s="1"/>
  <c r="K8" i="6"/>
  <c r="L8" i="6" s="1"/>
  <c r="H6" i="15" s="1"/>
  <c r="J17" i="7"/>
  <c r="K17" i="7" s="1"/>
  <c r="L17" i="7"/>
  <c r="J15" i="15" s="1"/>
  <c r="J16" i="7"/>
  <c r="K16" i="7" s="1"/>
  <c r="L16" i="7" s="1"/>
  <c r="J15" i="7"/>
  <c r="K15" i="7" s="1"/>
  <c r="L15" i="7" s="1"/>
  <c r="J13" i="15" s="1"/>
  <c r="K14" i="6"/>
  <c r="L14" i="6" s="1"/>
  <c r="H12" i="15" s="1"/>
  <c r="K6" i="6"/>
  <c r="L6" i="6" s="1"/>
  <c r="H4" i="15" s="1"/>
  <c r="H11" i="15"/>
  <c r="H13" i="8"/>
  <c r="J13" i="8" s="1"/>
  <c r="K13" i="8" s="1"/>
  <c r="K12" i="6"/>
  <c r="L12" i="6" s="1"/>
  <c r="H10" i="15" s="1"/>
  <c r="H12" i="8"/>
  <c r="K11" i="6"/>
  <c r="L11" i="6" s="1"/>
  <c r="H9" i="15" s="1"/>
  <c r="L107" i="5"/>
  <c r="F105" i="15" s="1"/>
  <c r="E16" i="14" s="1"/>
  <c r="K9" i="6"/>
  <c r="L9" i="6" s="1"/>
  <c r="H7" i="15" s="1"/>
  <c r="H40" i="8"/>
  <c r="J67" i="15"/>
  <c r="H21" i="8"/>
  <c r="H69" i="8"/>
  <c r="J99" i="7"/>
  <c r="J21" i="15"/>
  <c r="J38" i="15"/>
  <c r="H47" i="8"/>
  <c r="J87" i="7"/>
  <c r="J85" i="15" s="1"/>
  <c r="H87" i="8"/>
  <c r="J20" i="7"/>
  <c r="J29" i="7"/>
  <c r="J75" i="7"/>
  <c r="H51" i="8"/>
  <c r="H51" i="9" s="1"/>
  <c r="H41" i="8"/>
  <c r="J81" i="15"/>
  <c r="J41" i="7"/>
  <c r="H80" i="8"/>
  <c r="H29" i="8"/>
  <c r="H29" i="9" s="1"/>
  <c r="H29" i="10" s="1"/>
  <c r="F4" i="15"/>
  <c r="J49" i="15"/>
  <c r="J12" i="7"/>
  <c r="J13" i="7"/>
  <c r="J97" i="7"/>
  <c r="J95" i="15" s="1"/>
  <c r="H79" i="8"/>
  <c r="H35" i="8"/>
  <c r="H27" i="8"/>
  <c r="J27" i="8" s="1"/>
  <c r="H17" i="8"/>
  <c r="J83" i="7"/>
  <c r="J79" i="7"/>
  <c r="J77" i="15" s="1"/>
  <c r="H97" i="8"/>
  <c r="J27" i="7"/>
  <c r="J33" i="15"/>
  <c r="J84" i="7"/>
  <c r="J82" i="15" s="1"/>
  <c r="H84" i="8"/>
  <c r="H84" i="9" s="1"/>
  <c r="H8" i="15"/>
  <c r="H83" i="9"/>
  <c r="J18" i="15"/>
  <c r="J56" i="7"/>
  <c r="H10" i="8"/>
  <c r="J10" i="8" s="1"/>
  <c r="H56" i="8"/>
  <c r="J48" i="7"/>
  <c r="J55" i="15"/>
  <c r="H57" i="8"/>
  <c r="J63" i="7"/>
  <c r="J88" i="7"/>
  <c r="J86" i="15" s="1"/>
  <c r="J69" i="15"/>
  <c r="J17" i="15"/>
  <c r="H24" i="8"/>
  <c r="H24" i="9" s="1"/>
  <c r="H68" i="15"/>
  <c r="J66" i="15"/>
  <c r="J73" i="7"/>
  <c r="J34" i="7"/>
  <c r="H11" i="8"/>
  <c r="H11" i="9" s="1"/>
  <c r="J32" i="15"/>
  <c r="H15" i="8"/>
  <c r="H32" i="8"/>
  <c r="J61" i="15"/>
  <c r="H16" i="8"/>
  <c r="J42" i="7"/>
  <c r="J31" i="15"/>
  <c r="H73" i="8"/>
  <c r="J40" i="15"/>
  <c r="J19" i="15"/>
  <c r="H28" i="8"/>
  <c r="J42" i="8"/>
  <c r="J9" i="15"/>
  <c r="H96" i="15"/>
  <c r="J46" i="15"/>
  <c r="H30" i="8"/>
  <c r="J20" i="8"/>
  <c r="L18" i="15" s="1"/>
  <c r="H62" i="15"/>
  <c r="J30" i="15"/>
  <c r="J99" i="8"/>
  <c r="L97" i="15" s="1"/>
  <c r="J91" i="15"/>
  <c r="J71" i="7"/>
  <c r="J10" i="7"/>
  <c r="H52" i="15"/>
  <c r="J76" i="7"/>
  <c r="H65" i="8"/>
  <c r="H93" i="8"/>
  <c r="H25" i="8"/>
  <c r="J25" i="8" s="1"/>
  <c r="H68" i="8"/>
  <c r="H42" i="9"/>
  <c r="J80" i="7"/>
  <c r="J78" i="15" s="1"/>
  <c r="J103" i="7"/>
  <c r="J101" i="15" s="1"/>
  <c r="H76" i="8"/>
  <c r="H19" i="8"/>
  <c r="J22" i="15"/>
  <c r="J12" i="8"/>
  <c r="K12" i="8" s="1"/>
  <c r="J72" i="7"/>
  <c r="H72" i="8"/>
  <c r="H33" i="8"/>
  <c r="J77" i="8"/>
  <c r="L75" i="15" s="1"/>
  <c r="H91" i="8"/>
  <c r="H91" i="9" s="1"/>
  <c r="J91" i="7"/>
  <c r="J89" i="15" s="1"/>
  <c r="H77" i="9"/>
  <c r="J28" i="7"/>
  <c r="J26" i="15" s="1"/>
  <c r="J8" i="7"/>
  <c r="J25" i="15"/>
  <c r="H9" i="8"/>
  <c r="H9" i="9" s="1"/>
  <c r="H49" i="15"/>
  <c r="H81" i="8"/>
  <c r="J65" i="7"/>
  <c r="H104" i="15"/>
  <c r="H64" i="15"/>
  <c r="J75" i="15"/>
  <c r="J53" i="7"/>
  <c r="H88" i="8"/>
  <c r="H56" i="15"/>
  <c r="H100" i="8"/>
  <c r="J71" i="15"/>
  <c r="H12" i="9"/>
  <c r="H103" i="8"/>
  <c r="J92" i="7"/>
  <c r="H95" i="8"/>
  <c r="H99" i="9"/>
  <c r="J39" i="7"/>
  <c r="H72" i="15"/>
  <c r="H20" i="9"/>
  <c r="H26" i="8"/>
  <c r="J37" i="15"/>
  <c r="J51" i="15"/>
  <c r="J100" i="7"/>
  <c r="J97" i="15"/>
  <c r="J26" i="7"/>
  <c r="J24" i="15" s="1"/>
  <c r="J81" i="7"/>
  <c r="J79" i="15" s="1"/>
  <c r="H47" i="15"/>
  <c r="J23" i="15"/>
  <c r="H92" i="8"/>
  <c r="J105" i="7"/>
  <c r="J103" i="15" s="1"/>
  <c r="J27" i="15"/>
  <c r="J28" i="15"/>
  <c r="J75" i="8"/>
  <c r="L73" i="15" s="1"/>
  <c r="H105" i="8"/>
  <c r="J104" i="7"/>
  <c r="J102" i="15" s="1"/>
  <c r="J22" i="7"/>
  <c r="J20" i="15" s="1"/>
  <c r="J92" i="8"/>
  <c r="L90" i="15" s="1"/>
  <c r="J39" i="15"/>
  <c r="H48" i="15"/>
  <c r="H35" i="15"/>
  <c r="H22" i="8"/>
  <c r="H53" i="15"/>
  <c r="H75" i="9"/>
  <c r="J95" i="7"/>
  <c r="J93" i="15" s="1"/>
  <c r="H88" i="15"/>
  <c r="J83" i="8"/>
  <c r="L81" i="15" s="1"/>
  <c r="H87" i="15"/>
  <c r="H76" i="15"/>
  <c r="J29" i="15"/>
  <c r="H46" i="8"/>
  <c r="H55" i="8"/>
  <c r="J55" i="7"/>
  <c r="H70" i="8"/>
  <c r="H70" i="9" s="1"/>
  <c r="J70" i="7"/>
  <c r="J61" i="7"/>
  <c r="H61" i="8"/>
  <c r="J61" i="8" s="1"/>
  <c r="L25" i="15"/>
  <c r="J48" i="15"/>
  <c r="H50" i="8"/>
  <c r="H90" i="8"/>
  <c r="J88" i="15"/>
  <c r="H18" i="8"/>
  <c r="H14" i="8"/>
  <c r="H60" i="8"/>
  <c r="H52" i="8"/>
  <c r="H85" i="9"/>
  <c r="J85" i="8"/>
  <c r="J7" i="8"/>
  <c r="H7" i="9"/>
  <c r="H86" i="8"/>
  <c r="J86" i="7"/>
  <c r="J89" i="7"/>
  <c r="H37" i="8"/>
  <c r="J35" i="15"/>
  <c r="H64" i="8"/>
  <c r="J62" i="15"/>
  <c r="H78" i="8"/>
  <c r="J78" i="7"/>
  <c r="H59" i="8"/>
  <c r="J51" i="8"/>
  <c r="L21" i="15"/>
  <c r="H23" i="9"/>
  <c r="J23" i="8"/>
  <c r="J72" i="15"/>
  <c r="H74" i="8"/>
  <c r="H74" i="9" s="1"/>
  <c r="H31" i="10"/>
  <c r="J31" i="9"/>
  <c r="J70" i="15"/>
  <c r="H92" i="15"/>
  <c r="H59" i="15"/>
  <c r="H67" i="8"/>
  <c r="J74" i="15"/>
  <c r="H60" i="15"/>
  <c r="H82" i="8"/>
  <c r="H62" i="8"/>
  <c r="J94" i="15"/>
  <c r="H49" i="8"/>
  <c r="J47" i="15"/>
  <c r="J43" i="7"/>
  <c r="H43" i="8"/>
  <c r="J41" i="15"/>
  <c r="H102" i="8"/>
  <c r="H98" i="8"/>
  <c r="H104" i="8"/>
  <c r="J62" i="7"/>
  <c r="J63" i="15"/>
  <c r="H38" i="8"/>
  <c r="J102" i="7"/>
  <c r="J54" i="15"/>
  <c r="J45" i="15"/>
  <c r="H96" i="9"/>
  <c r="J98" i="7"/>
  <c r="H44" i="8"/>
  <c r="H43" i="15"/>
  <c r="H102" i="15"/>
  <c r="H100" i="15"/>
  <c r="H36" i="8"/>
  <c r="H80" i="15"/>
  <c r="J82" i="7"/>
  <c r="H45" i="8"/>
  <c r="J43" i="15"/>
  <c r="J73" i="15"/>
  <c r="J56" i="15"/>
  <c r="H58" i="8"/>
  <c r="H58" i="9" s="1"/>
  <c r="J64" i="15"/>
  <c r="H66" i="8"/>
  <c r="H66" i="9" s="1"/>
  <c r="J31" i="8"/>
  <c r="H106" i="8"/>
  <c r="J104" i="15"/>
  <c r="J52" i="15"/>
  <c r="H54" i="8"/>
  <c r="L51" i="15"/>
  <c r="H53" i="9"/>
  <c r="H94" i="8"/>
  <c r="J92" i="15"/>
  <c r="H21" i="9"/>
  <c r="J96" i="8"/>
  <c r="J52" i="7"/>
  <c r="J59" i="7"/>
  <c r="J48" i="8"/>
  <c r="L46" i="15" s="1"/>
  <c r="H48" i="9"/>
  <c r="J8" i="8"/>
  <c r="H8" i="9"/>
  <c r="J67" i="7"/>
  <c r="J44" i="7"/>
  <c r="J60" i="7"/>
  <c r="J36" i="7"/>
  <c r="H101" i="8"/>
  <c r="J101" i="7"/>
  <c r="J99" i="15" s="1"/>
  <c r="H71" i="9"/>
  <c r="J71" i="8"/>
  <c r="L69" i="15" s="1"/>
  <c r="H89" i="9"/>
  <c r="J89" i="8"/>
  <c r="L87" i="15" s="1"/>
  <c r="J18" i="7"/>
  <c r="H63" i="9"/>
  <c r="J63" i="8"/>
  <c r="L61" i="15" s="1"/>
  <c r="H87" i="9"/>
  <c r="J87" i="8"/>
  <c r="L85" i="15" s="1"/>
  <c r="J14" i="7"/>
  <c r="K14" i="7" s="1"/>
  <c r="L14" i="7" s="1"/>
  <c r="K7" i="7" s="1"/>
  <c r="L7" i="7" s="1"/>
  <c r="J5" i="15" s="1"/>
  <c r="J46" i="7"/>
  <c r="J34" i="8"/>
  <c r="L32" i="15" s="1"/>
  <c r="H34" i="9"/>
  <c r="J38" i="7"/>
  <c r="H39" i="9"/>
  <c r="J39" i="8"/>
  <c r="L37" i="15" s="1"/>
  <c r="E7" i="5"/>
  <c r="E8" i="5" s="1"/>
  <c r="E9" i="5" s="1"/>
  <c r="E10" i="5" s="1"/>
  <c r="E11" i="5" s="1"/>
  <c r="E12" i="5" s="1"/>
  <c r="E13" i="5" s="1"/>
  <c r="E14" i="5" s="1"/>
  <c r="E15" i="5" s="1"/>
  <c r="E16" i="5" s="1"/>
  <c r="E17" i="5" s="1"/>
  <c r="E18" i="5" s="1"/>
  <c r="E19" i="5" s="1"/>
  <c r="E20" i="5" s="1"/>
  <c r="E21" i="5" s="1"/>
  <c r="E22" i="5" s="1"/>
  <c r="E23" i="5" s="1"/>
  <c r="E24" i="5" s="1"/>
  <c r="E25" i="5" s="1"/>
  <c r="E26" i="5" s="1"/>
  <c r="E27" i="5" s="1"/>
  <c r="E28" i="5" s="1"/>
  <c r="E29" i="5" s="1"/>
  <c r="E30" i="5" s="1"/>
  <c r="E31" i="5" s="1"/>
  <c r="E32" i="5" s="1"/>
  <c r="E33" i="5" s="1"/>
  <c r="E34" i="5" s="1"/>
  <c r="E35" i="5" s="1"/>
  <c r="E36" i="5" s="1"/>
  <c r="E37" i="5" s="1"/>
  <c r="E38" i="5" s="1"/>
  <c r="E39" i="5" s="1"/>
  <c r="E40" i="5" s="1"/>
  <c r="E41" i="5" s="1"/>
  <c r="E42" i="5" s="1"/>
  <c r="E43" i="5" s="1"/>
  <c r="E44" i="5" s="1"/>
  <c r="E45" i="5" s="1"/>
  <c r="E46" i="5" s="1"/>
  <c r="E47" i="5" s="1"/>
  <c r="E48" i="5" s="1"/>
  <c r="E49" i="5" s="1"/>
  <c r="E50" i="5" s="1"/>
  <c r="E51" i="5" s="1"/>
  <c r="E52" i="5" s="1"/>
  <c r="E53" i="5" s="1"/>
  <c r="E54" i="5" s="1"/>
  <c r="E55" i="5" s="1"/>
  <c r="E56" i="5" s="1"/>
  <c r="E57" i="5" s="1"/>
  <c r="E58" i="5" s="1"/>
  <c r="E59" i="5" s="1"/>
  <c r="E60" i="5" s="1"/>
  <c r="E61" i="5" s="1"/>
  <c r="E62" i="5" s="1"/>
  <c r="E63" i="5" s="1"/>
  <c r="E64" i="5" s="1"/>
  <c r="E65" i="5" s="1"/>
  <c r="E66" i="5" s="1"/>
  <c r="E67" i="5" s="1"/>
  <c r="E68" i="5" s="1"/>
  <c r="E69" i="5" s="1"/>
  <c r="E70" i="5" s="1"/>
  <c r="E71" i="5" s="1"/>
  <c r="E72" i="5" s="1"/>
  <c r="E73" i="5" s="1"/>
  <c r="E74" i="5" s="1"/>
  <c r="E75" i="5" s="1"/>
  <c r="E76" i="5" s="1"/>
  <c r="E77" i="5" s="1"/>
  <c r="E78" i="5" s="1"/>
  <c r="E79" i="5" s="1"/>
  <c r="E80" i="5" s="1"/>
  <c r="E81" i="5" s="1"/>
  <c r="E82" i="5" s="1"/>
  <c r="E83" i="5" s="1"/>
  <c r="E84" i="5" s="1"/>
  <c r="E85" i="5" s="1"/>
  <c r="E86" i="5" s="1"/>
  <c r="E87" i="5" s="1"/>
  <c r="E88" i="5" s="1"/>
  <c r="E89" i="5" s="1"/>
  <c r="E90" i="5" s="1"/>
  <c r="E91" i="5" s="1"/>
  <c r="E92" i="5" s="1"/>
  <c r="E93" i="5" s="1"/>
  <c r="E94" i="5" s="1"/>
  <c r="E95" i="5" s="1"/>
  <c r="E96" i="5" s="1"/>
  <c r="E97" i="5" s="1"/>
  <c r="E98" i="5" s="1"/>
  <c r="E99" i="5" s="1"/>
  <c r="E100" i="5" s="1"/>
  <c r="E101" i="5" s="1"/>
  <c r="E102" i="5" s="1"/>
  <c r="E103" i="5" s="1"/>
  <c r="E104" i="5" s="1"/>
  <c r="E105" i="5" s="1"/>
  <c r="E106" i="5" s="1"/>
  <c r="C16" i="14"/>
  <c r="H13" i="9" l="1"/>
  <c r="K7" i="6"/>
  <c r="L7" i="6" s="1"/>
  <c r="H5" i="15" s="1"/>
  <c r="J17" i="8"/>
  <c r="K17" i="8" s="1"/>
  <c r="L17" i="8"/>
  <c r="K10" i="8" s="1"/>
  <c r="L10" i="8" s="1"/>
  <c r="L8" i="15" s="1"/>
  <c r="K9" i="7"/>
  <c r="L9" i="7" s="1"/>
  <c r="J7" i="15" s="1"/>
  <c r="J14" i="15"/>
  <c r="J16" i="8"/>
  <c r="K16" i="8" s="1"/>
  <c r="L16" i="8" s="1"/>
  <c r="H15" i="9"/>
  <c r="K13" i="7"/>
  <c r="L13" i="7" s="1"/>
  <c r="K6" i="7" s="1"/>
  <c r="L6" i="7" s="1"/>
  <c r="J4" i="15" s="1"/>
  <c r="L13" i="8"/>
  <c r="K6" i="8" s="1"/>
  <c r="L6" i="8" s="1"/>
  <c r="L4" i="15" s="1"/>
  <c r="K12" i="7"/>
  <c r="L12" i="7" s="1"/>
  <c r="J10" i="15" s="1"/>
  <c r="L12" i="8"/>
  <c r="L10" i="15" s="1"/>
  <c r="H51" i="10"/>
  <c r="H57" i="9"/>
  <c r="J40" i="8"/>
  <c r="L38" i="15" s="1"/>
  <c r="J47" i="8"/>
  <c r="L45" i="15" s="1"/>
  <c r="H40" i="9"/>
  <c r="K10" i="7"/>
  <c r="L10" i="7" s="1"/>
  <c r="J8" i="15" s="1"/>
  <c r="K100" i="5"/>
  <c r="K8" i="7"/>
  <c r="L8" i="7" s="1"/>
  <c r="J6" i="15" s="1"/>
  <c r="J21" i="8"/>
  <c r="H47" i="9"/>
  <c r="J69" i="8"/>
  <c r="L67" i="15" s="1"/>
  <c r="H69" i="9"/>
  <c r="J29" i="9"/>
  <c r="J15" i="8"/>
  <c r="K15" i="8" s="1"/>
  <c r="L15" i="8" s="1"/>
  <c r="K8" i="8" s="1"/>
  <c r="L8" i="8" s="1"/>
  <c r="L6" i="15" s="1"/>
  <c r="H17" i="9"/>
  <c r="L17" i="9" s="1"/>
  <c r="J79" i="8"/>
  <c r="L77" i="15" s="1"/>
  <c r="H79" i="9"/>
  <c r="J29" i="8"/>
  <c r="J97" i="8"/>
  <c r="L95" i="15" s="1"/>
  <c r="J80" i="8"/>
  <c r="L78" i="15" s="1"/>
  <c r="J84" i="9"/>
  <c r="N82" i="15" s="1"/>
  <c r="J41" i="8"/>
  <c r="L39" i="15" s="1"/>
  <c r="H97" i="9"/>
  <c r="H80" i="9"/>
  <c r="J51" i="9"/>
  <c r="N49" i="15" s="1"/>
  <c r="H84" i="10"/>
  <c r="H41" i="9"/>
  <c r="J84" i="8"/>
  <c r="H27" i="9"/>
  <c r="J83" i="9"/>
  <c r="N81" i="15" s="1"/>
  <c r="H35" i="9"/>
  <c r="J35" i="8"/>
  <c r="L33" i="15" s="1"/>
  <c r="H83" i="10"/>
  <c r="H6" i="10"/>
  <c r="H15" i="10"/>
  <c r="J55" i="8"/>
  <c r="L53" i="15" s="1"/>
  <c r="J81" i="8"/>
  <c r="L79" i="15" s="1"/>
  <c r="J26" i="8"/>
  <c r="L24" i="15" s="1"/>
  <c r="H11" i="10"/>
  <c r="J77" i="9"/>
  <c r="N75" i="15" s="1"/>
  <c r="J105" i="8"/>
  <c r="L103" i="15" s="1"/>
  <c r="H10" i="9"/>
  <c r="H10" i="10" s="1"/>
  <c r="H56" i="9"/>
  <c r="H105" i="9"/>
  <c r="J56" i="8"/>
  <c r="L54" i="15" s="1"/>
  <c r="J103" i="8"/>
  <c r="L101" i="15" s="1"/>
  <c r="H32" i="9"/>
  <c r="L22" i="15"/>
  <c r="L89" i="15"/>
  <c r="H77" i="10"/>
  <c r="H55" i="9"/>
  <c r="H65" i="9"/>
  <c r="J57" i="8"/>
  <c r="L55" i="15" s="1"/>
  <c r="H16" i="9"/>
  <c r="J34" i="15"/>
  <c r="H92" i="9"/>
  <c r="H28" i="9"/>
  <c r="J30" i="8"/>
  <c r="L28" i="15" s="1"/>
  <c r="J88" i="8"/>
  <c r="L86" i="15" s="1"/>
  <c r="J24" i="8"/>
  <c r="J11" i="8"/>
  <c r="K11" i="8" s="1"/>
  <c r="L11" i="8" s="1"/>
  <c r="H72" i="9"/>
  <c r="J11" i="9"/>
  <c r="K11" i="9" s="1"/>
  <c r="L11" i="9" s="1"/>
  <c r="H103" i="9"/>
  <c r="J32" i="8"/>
  <c r="L30" i="15" s="1"/>
  <c r="J28" i="8"/>
  <c r="L26" i="15" s="1"/>
  <c r="J72" i="8"/>
  <c r="L70" i="15" s="1"/>
  <c r="J73" i="8"/>
  <c r="L71" i="15" s="1"/>
  <c r="J93" i="8"/>
  <c r="H88" i="9"/>
  <c r="H73" i="9"/>
  <c r="H93" i="9"/>
  <c r="L23" i="15"/>
  <c r="J91" i="9"/>
  <c r="J65" i="8"/>
  <c r="L63" i="15" s="1"/>
  <c r="J42" i="9"/>
  <c r="N40" i="15" s="1"/>
  <c r="J64" i="8"/>
  <c r="L62" i="15" s="1"/>
  <c r="H30" i="9"/>
  <c r="H42" i="10"/>
  <c r="L40" i="15"/>
  <c r="J91" i="8"/>
  <c r="H68" i="9"/>
  <c r="J45" i="8"/>
  <c r="L43" i="15" s="1"/>
  <c r="L94" i="15"/>
  <c r="H25" i="9"/>
  <c r="J68" i="8"/>
  <c r="J76" i="8"/>
  <c r="L74" i="15" s="1"/>
  <c r="H76" i="9"/>
  <c r="J99" i="9"/>
  <c r="N97" i="15" s="1"/>
  <c r="J9" i="8"/>
  <c r="H13" i="10"/>
  <c r="J33" i="8"/>
  <c r="J19" i="8"/>
  <c r="H19" i="9"/>
  <c r="H81" i="9"/>
  <c r="H33" i="9"/>
  <c r="H91" i="10"/>
  <c r="J20" i="9"/>
  <c r="N18" i="15" s="1"/>
  <c r="H20" i="10"/>
  <c r="H49" i="9"/>
  <c r="H99" i="10"/>
  <c r="J22" i="8"/>
  <c r="L20" i="15" s="1"/>
  <c r="H64" i="9"/>
  <c r="H45" i="9"/>
  <c r="J58" i="15"/>
  <c r="J59" i="15"/>
  <c r="J87" i="15"/>
  <c r="L83" i="15"/>
  <c r="L27" i="15"/>
  <c r="J98" i="15"/>
  <c r="J90" i="15"/>
  <c r="J36" i="15"/>
  <c r="J12" i="9"/>
  <c r="K12" i="9" s="1"/>
  <c r="L12" i="9" s="1"/>
  <c r="J57" i="15"/>
  <c r="J12" i="15"/>
  <c r="H12" i="10"/>
  <c r="J95" i="8"/>
  <c r="L93" i="15" s="1"/>
  <c r="J75" i="9"/>
  <c r="N73" i="15" s="1"/>
  <c r="J96" i="9"/>
  <c r="N94" i="15" s="1"/>
  <c r="J96" i="15"/>
  <c r="N27" i="15"/>
  <c r="L49" i="15"/>
  <c r="H100" i="9"/>
  <c r="J100" i="8"/>
  <c r="J49" i="8"/>
  <c r="L47" i="15" s="1"/>
  <c r="H26" i="9"/>
  <c r="H95" i="9"/>
  <c r="H75" i="10"/>
  <c r="J42" i="15"/>
  <c r="L31" i="15"/>
  <c r="J50" i="15"/>
  <c r="J13" i="9"/>
  <c r="K13" i="9" s="1"/>
  <c r="L13" i="9" s="1"/>
  <c r="L19" i="15"/>
  <c r="J80" i="15"/>
  <c r="J100" i="15"/>
  <c r="H22" i="9"/>
  <c r="J44" i="15"/>
  <c r="J16" i="15"/>
  <c r="L29" i="15"/>
  <c r="J70" i="9"/>
  <c r="H70" i="10"/>
  <c r="J104" i="8"/>
  <c r="L102" i="15" s="1"/>
  <c r="H9" i="10"/>
  <c r="J9" i="9"/>
  <c r="J66" i="8"/>
  <c r="L91" i="15"/>
  <c r="H98" i="9"/>
  <c r="J98" i="8"/>
  <c r="J43" i="8"/>
  <c r="H43" i="9"/>
  <c r="H29" i="11"/>
  <c r="J29" i="10"/>
  <c r="J74" i="8"/>
  <c r="H23" i="10"/>
  <c r="J23" i="9"/>
  <c r="H86" i="9"/>
  <c r="J86" i="8"/>
  <c r="H90" i="9"/>
  <c r="J90" i="8"/>
  <c r="H96" i="10"/>
  <c r="J65" i="15"/>
  <c r="H94" i="9"/>
  <c r="J94" i="8"/>
  <c r="J54" i="8"/>
  <c r="H106" i="9"/>
  <c r="J106" i="8"/>
  <c r="H58" i="10"/>
  <c r="J58" i="9"/>
  <c r="J60" i="15"/>
  <c r="J62" i="8"/>
  <c r="H82" i="9"/>
  <c r="J82" i="8"/>
  <c r="N29" i="15"/>
  <c r="H78" i="9"/>
  <c r="J78" i="8"/>
  <c r="H7" i="10"/>
  <c r="J7" i="9"/>
  <c r="J85" i="9"/>
  <c r="H85" i="10"/>
  <c r="J50" i="8"/>
  <c r="H24" i="10"/>
  <c r="J24" i="9"/>
  <c r="H66" i="10"/>
  <c r="J66" i="9"/>
  <c r="H102" i="9"/>
  <c r="J102" i="8"/>
  <c r="H74" i="10"/>
  <c r="J74" i="9"/>
  <c r="L82" i="15"/>
  <c r="J84" i="15"/>
  <c r="J68" i="15"/>
  <c r="J53" i="15"/>
  <c r="H104" i="9"/>
  <c r="J21" i="9"/>
  <c r="H21" i="10"/>
  <c r="J53" i="9"/>
  <c r="H53" i="10"/>
  <c r="H54" i="9"/>
  <c r="L56" i="15"/>
  <c r="J58" i="8"/>
  <c r="H62" i="9"/>
  <c r="H31" i="11"/>
  <c r="J31" i="10"/>
  <c r="J76" i="15"/>
  <c r="J37" i="8"/>
  <c r="H37" i="9"/>
  <c r="H50" i="9"/>
  <c r="L59" i="15"/>
  <c r="H61" i="9"/>
  <c r="J70" i="8"/>
  <c r="J6" i="9"/>
  <c r="H101" i="9"/>
  <c r="J101" i="8"/>
  <c r="L99" i="15" s="1"/>
  <c r="H60" i="9"/>
  <c r="J60" i="8"/>
  <c r="L58" i="15" s="1"/>
  <c r="H52" i="9"/>
  <c r="J52" i="8"/>
  <c r="L50" i="15" s="1"/>
  <c r="H36" i="9"/>
  <c r="J36" i="8"/>
  <c r="L34" i="15" s="1"/>
  <c r="H67" i="9"/>
  <c r="J67" i="8"/>
  <c r="L65" i="15" s="1"/>
  <c r="H48" i="10"/>
  <c r="J48" i="9"/>
  <c r="N46" i="15" s="1"/>
  <c r="H59" i="9"/>
  <c r="J59" i="8"/>
  <c r="L57" i="15" s="1"/>
  <c r="J44" i="8"/>
  <c r="L42" i="15" s="1"/>
  <c r="H44" i="9"/>
  <c r="H8" i="10"/>
  <c r="J8" i="9"/>
  <c r="H40" i="10"/>
  <c r="J40" i="9"/>
  <c r="N38" i="15" s="1"/>
  <c r="H79" i="10"/>
  <c r="J38" i="8"/>
  <c r="L36" i="15" s="1"/>
  <c r="H38" i="9"/>
  <c r="H63" i="10"/>
  <c r="J63" i="9"/>
  <c r="N61" i="15" s="1"/>
  <c r="H89" i="10"/>
  <c r="J89" i="9"/>
  <c r="N87" i="15" s="1"/>
  <c r="H39" i="10"/>
  <c r="J39" i="9"/>
  <c r="N37" i="15" s="1"/>
  <c r="H46" i="9"/>
  <c r="J46" i="8"/>
  <c r="L44" i="15" s="1"/>
  <c r="J14" i="8"/>
  <c r="H14" i="9"/>
  <c r="H57" i="10"/>
  <c r="J57" i="9"/>
  <c r="N55" i="15" s="1"/>
  <c r="J18" i="8"/>
  <c r="L16" i="15" s="1"/>
  <c r="H18" i="9"/>
  <c r="H71" i="10"/>
  <c r="J71" i="9"/>
  <c r="N69" i="15" s="1"/>
  <c r="H34" i="10"/>
  <c r="J34" i="9"/>
  <c r="N32" i="15" s="1"/>
  <c r="H87" i="10"/>
  <c r="J87" i="9"/>
  <c r="N85" i="15" s="1"/>
  <c r="H51" i="11"/>
  <c r="J51" i="10"/>
  <c r="P49" i="15" s="1"/>
  <c r="E6" i="6"/>
  <c r="F7" i="5"/>
  <c r="F8" i="5" s="1"/>
  <c r="F9" i="5" s="1"/>
  <c r="F10" i="5" s="1"/>
  <c r="F11" i="5" s="1"/>
  <c r="F12" i="5" s="1"/>
  <c r="F13" i="5" s="1"/>
  <c r="F14" i="5" s="1"/>
  <c r="F15" i="5" s="1"/>
  <c r="F16" i="5" s="1"/>
  <c r="F17" i="5" s="1"/>
  <c r="F18" i="5" s="1"/>
  <c r="F19" i="5" s="1"/>
  <c r="F20" i="5" s="1"/>
  <c r="F21" i="5" s="1"/>
  <c r="F22" i="5" s="1"/>
  <c r="F23" i="5" s="1"/>
  <c r="F24" i="5" s="1"/>
  <c r="F25" i="5" s="1"/>
  <c r="F26" i="5" s="1"/>
  <c r="F27" i="5" s="1"/>
  <c r="F28" i="5" s="1"/>
  <c r="F29" i="5" s="1"/>
  <c r="F30" i="5" s="1"/>
  <c r="F31" i="5" s="1"/>
  <c r="F32" i="5" s="1"/>
  <c r="F33" i="5" s="1"/>
  <c r="F34" i="5" s="1"/>
  <c r="F35" i="5" s="1"/>
  <c r="F36" i="5" s="1"/>
  <c r="F37" i="5" s="1"/>
  <c r="F38" i="5" s="1"/>
  <c r="F39" i="5" s="1"/>
  <c r="F40" i="5" s="1"/>
  <c r="F41" i="5" s="1"/>
  <c r="F42" i="5" s="1"/>
  <c r="F43" i="5" s="1"/>
  <c r="F44" i="5" s="1"/>
  <c r="F45" i="5" s="1"/>
  <c r="F46" i="5" s="1"/>
  <c r="F47" i="5" s="1"/>
  <c r="F48" i="5" s="1"/>
  <c r="F49" i="5" s="1"/>
  <c r="F50" i="5" s="1"/>
  <c r="F51" i="5" s="1"/>
  <c r="F52" i="5" s="1"/>
  <c r="F53" i="5" s="1"/>
  <c r="F54" i="5" s="1"/>
  <c r="F55" i="5" s="1"/>
  <c r="F56" i="5" s="1"/>
  <c r="F57" i="5" s="1"/>
  <c r="F58" i="5" s="1"/>
  <c r="F59" i="5" s="1"/>
  <c r="F60" i="5" s="1"/>
  <c r="F61" i="5" s="1"/>
  <c r="F62" i="5" s="1"/>
  <c r="F63" i="5" s="1"/>
  <c r="F64" i="5" s="1"/>
  <c r="F65" i="5" s="1"/>
  <c r="F66" i="5" s="1"/>
  <c r="F67" i="5" s="1"/>
  <c r="F68" i="5" s="1"/>
  <c r="F69" i="5" s="1"/>
  <c r="F70" i="5" s="1"/>
  <c r="F71" i="5" s="1"/>
  <c r="F72" i="5" s="1"/>
  <c r="F73" i="5" s="1"/>
  <c r="F74" i="5" s="1"/>
  <c r="F75" i="5" s="1"/>
  <c r="F76" i="5" s="1"/>
  <c r="F77" i="5" s="1"/>
  <c r="F78" i="5" s="1"/>
  <c r="F79" i="5" s="1"/>
  <c r="F80" i="5" s="1"/>
  <c r="F81" i="5" s="1"/>
  <c r="F82" i="5" s="1"/>
  <c r="F83" i="5" s="1"/>
  <c r="F84" i="5" s="1"/>
  <c r="F85" i="5" s="1"/>
  <c r="F86" i="5" s="1"/>
  <c r="F87" i="5" s="1"/>
  <c r="F88" i="5" s="1"/>
  <c r="F89" i="5" s="1"/>
  <c r="F90" i="5" s="1"/>
  <c r="F91" i="5" s="1"/>
  <c r="F92" i="5" s="1"/>
  <c r="F93" i="5" s="1"/>
  <c r="F94" i="5" s="1"/>
  <c r="F95" i="5" s="1"/>
  <c r="F96" i="5" s="1"/>
  <c r="F97" i="5" s="1"/>
  <c r="F98" i="5" s="1"/>
  <c r="F99" i="5" s="1"/>
  <c r="F100" i="5" s="1"/>
  <c r="F101" i="5" s="1"/>
  <c r="F102" i="5" s="1"/>
  <c r="F103" i="5" s="1"/>
  <c r="F104" i="5" s="1"/>
  <c r="F105" i="5" s="1"/>
  <c r="F106" i="5" s="1"/>
  <c r="F7" i="1"/>
  <c r="H17" i="10" l="1"/>
  <c r="L17" i="10" s="1"/>
  <c r="H6" i="11"/>
  <c r="K6" i="9"/>
  <c r="L6" i="9" s="1"/>
  <c r="N4" i="15" s="1"/>
  <c r="B20" i="14"/>
  <c r="L107" i="6"/>
  <c r="K100" i="6" s="1"/>
  <c r="L15" i="15"/>
  <c r="K9" i="8"/>
  <c r="L9" i="8" s="1"/>
  <c r="L7" i="15" s="1"/>
  <c r="L14" i="15"/>
  <c r="H15" i="11"/>
  <c r="L13" i="15"/>
  <c r="J15" i="9"/>
  <c r="K15" i="9" s="1"/>
  <c r="L15" i="9" s="1"/>
  <c r="K14" i="8"/>
  <c r="L14" i="8" s="1"/>
  <c r="K7" i="8" s="1"/>
  <c r="L7" i="8" s="1"/>
  <c r="L5" i="15" s="1"/>
  <c r="L11" i="15"/>
  <c r="J11" i="15"/>
  <c r="H97" i="10"/>
  <c r="N9" i="15"/>
  <c r="L9" i="15"/>
  <c r="J80" i="9"/>
  <c r="N78" i="15" s="1"/>
  <c r="J47" i="9"/>
  <c r="N45" i="15" s="1"/>
  <c r="H83" i="11"/>
  <c r="J83" i="11" s="1"/>
  <c r="H80" i="10"/>
  <c r="H47" i="10"/>
  <c r="J79" i="9"/>
  <c r="N77" i="15" s="1"/>
  <c r="H35" i="10"/>
  <c r="J17" i="9"/>
  <c r="K17" i="9" s="1"/>
  <c r="H69" i="10"/>
  <c r="J69" i="9"/>
  <c r="N67" i="15" s="1"/>
  <c r="J84" i="10"/>
  <c r="P82" i="15" s="1"/>
  <c r="J41" i="9"/>
  <c r="N39" i="15" s="1"/>
  <c r="H41" i="10"/>
  <c r="J97" i="9"/>
  <c r="N95" i="15" s="1"/>
  <c r="J35" i="9"/>
  <c r="H84" i="11"/>
  <c r="J84" i="11" s="1"/>
  <c r="H45" i="10"/>
  <c r="H27" i="10"/>
  <c r="J27" i="9"/>
  <c r="N25" i="15" s="1"/>
  <c r="H72" i="10"/>
  <c r="J56" i="9"/>
  <c r="N54" i="15" s="1"/>
  <c r="N33" i="15"/>
  <c r="H28" i="10"/>
  <c r="J83" i="10"/>
  <c r="P81" i="15" s="1"/>
  <c r="N11" i="15"/>
  <c r="N10" i="15"/>
  <c r="J6" i="10"/>
  <c r="J15" i="10"/>
  <c r="K15" i="10" s="1"/>
  <c r="L15" i="10" s="1"/>
  <c r="J77" i="10"/>
  <c r="P75" i="15" s="1"/>
  <c r="H55" i="10"/>
  <c r="H32" i="10"/>
  <c r="H56" i="10"/>
  <c r="J11" i="10"/>
  <c r="K11" i="10" s="1"/>
  <c r="L11" i="10" s="1"/>
  <c r="H11" i="11"/>
  <c r="J11" i="11" s="1"/>
  <c r="K11" i="11" s="1"/>
  <c r="L11" i="11" s="1"/>
  <c r="J32" i="9"/>
  <c r="N30" i="15" s="1"/>
  <c r="J10" i="9"/>
  <c r="K10" i="9" s="1"/>
  <c r="L10" i="9" s="1"/>
  <c r="J64" i="9"/>
  <c r="N62" i="15" s="1"/>
  <c r="H65" i="10"/>
  <c r="J73" i="9"/>
  <c r="N71" i="15" s="1"/>
  <c r="J105" i="9"/>
  <c r="N103" i="15" s="1"/>
  <c r="H105" i="10"/>
  <c r="J92" i="9"/>
  <c r="N90" i="15" s="1"/>
  <c r="J65" i="9"/>
  <c r="N63" i="15" s="1"/>
  <c r="H92" i="10"/>
  <c r="H49" i="10"/>
  <c r="H77" i="11"/>
  <c r="H81" i="10"/>
  <c r="J88" i="9"/>
  <c r="N86" i="15" s="1"/>
  <c r="J72" i="9"/>
  <c r="N70" i="15" s="1"/>
  <c r="J55" i="9"/>
  <c r="N53" i="15" s="1"/>
  <c r="J16" i="9"/>
  <c r="H26" i="10"/>
  <c r="H76" i="10"/>
  <c r="H16" i="10"/>
  <c r="J28" i="9"/>
  <c r="N26" i="15" s="1"/>
  <c r="J103" i="9"/>
  <c r="N101" i="15" s="1"/>
  <c r="J13" i="10"/>
  <c r="K13" i="10" s="1"/>
  <c r="L13" i="10" s="1"/>
  <c r="H103" i="10"/>
  <c r="H64" i="10"/>
  <c r="H73" i="10"/>
  <c r="J42" i="10"/>
  <c r="P40" i="15" s="1"/>
  <c r="H13" i="11"/>
  <c r="H93" i="10"/>
  <c r="H93" i="11" s="1"/>
  <c r="H42" i="11"/>
  <c r="J42" i="11" s="1"/>
  <c r="J93" i="9"/>
  <c r="J30" i="9"/>
  <c r="N28" i="15" s="1"/>
  <c r="J76" i="9"/>
  <c r="N74" i="15" s="1"/>
  <c r="H88" i="10"/>
  <c r="H95" i="10"/>
  <c r="H20" i="11"/>
  <c r="N89" i="15"/>
  <c r="H96" i="11"/>
  <c r="H30" i="10"/>
  <c r="J99" i="10"/>
  <c r="P97" i="15" s="1"/>
  <c r="H75" i="11"/>
  <c r="J75" i="11" s="1"/>
  <c r="H33" i="10"/>
  <c r="H25" i="10"/>
  <c r="H25" i="11" s="1"/>
  <c r="L66" i="15"/>
  <c r="J91" i="10"/>
  <c r="P89" i="15" s="1"/>
  <c r="H91" i="11"/>
  <c r="H99" i="11"/>
  <c r="J33" i="9"/>
  <c r="J25" i="9"/>
  <c r="H19" i="10"/>
  <c r="J19" i="9"/>
  <c r="J68" i="9"/>
  <c r="H68" i="10"/>
  <c r="J26" i="9"/>
  <c r="N24" i="15" s="1"/>
  <c r="J81" i="9"/>
  <c r="N79" i="15" s="1"/>
  <c r="J95" i="9"/>
  <c r="N93" i="15" s="1"/>
  <c r="J20" i="10"/>
  <c r="P18" i="15" s="1"/>
  <c r="L17" i="15"/>
  <c r="H35" i="11"/>
  <c r="J35" i="11" s="1"/>
  <c r="J49" i="9"/>
  <c r="N47" i="15" s="1"/>
  <c r="L68" i="15"/>
  <c r="N31" i="15"/>
  <c r="N83" i="15"/>
  <c r="L60" i="15"/>
  <c r="L52" i="15"/>
  <c r="N23" i="15"/>
  <c r="P27" i="15"/>
  <c r="L41" i="15"/>
  <c r="P29" i="15"/>
  <c r="J22" i="9"/>
  <c r="N20" i="15" s="1"/>
  <c r="J45" i="9"/>
  <c r="N43" i="15" s="1"/>
  <c r="J12" i="10"/>
  <c r="K12" i="10" s="1"/>
  <c r="L12" i="10" s="1"/>
  <c r="L98" i="15"/>
  <c r="H104" i="10"/>
  <c r="J104" i="9"/>
  <c r="N102" i="15" s="1"/>
  <c r="H12" i="11"/>
  <c r="H22" i="10"/>
  <c r="J96" i="10"/>
  <c r="P94" i="15" s="1"/>
  <c r="J75" i="10"/>
  <c r="P73" i="15" s="1"/>
  <c r="N64" i="15"/>
  <c r="N15" i="15"/>
  <c r="N21" i="15"/>
  <c r="J100" i="9"/>
  <c r="H100" i="10"/>
  <c r="L48" i="15"/>
  <c r="L76" i="15"/>
  <c r="L80" i="15"/>
  <c r="L104" i="15"/>
  <c r="L92" i="15"/>
  <c r="L84" i="15"/>
  <c r="N68" i="15"/>
  <c r="J15" i="11"/>
  <c r="K15" i="11" s="1"/>
  <c r="J50" i="9"/>
  <c r="H50" i="10"/>
  <c r="H62" i="10"/>
  <c r="J62" i="9"/>
  <c r="J85" i="10"/>
  <c r="H85" i="11"/>
  <c r="J82" i="9"/>
  <c r="H82" i="10"/>
  <c r="J94" i="9"/>
  <c r="H94" i="10"/>
  <c r="J86" i="9"/>
  <c r="H86" i="10"/>
  <c r="J37" i="9"/>
  <c r="H37" i="10"/>
  <c r="J66" i="10"/>
  <c r="H66" i="11"/>
  <c r="J51" i="11"/>
  <c r="J54" i="9"/>
  <c r="H54" i="10"/>
  <c r="H74" i="11"/>
  <c r="J74" i="10"/>
  <c r="H102" i="10"/>
  <c r="J102" i="9"/>
  <c r="H24" i="11"/>
  <c r="J24" i="10"/>
  <c r="H7" i="11"/>
  <c r="J7" i="10"/>
  <c r="H78" i="10"/>
  <c r="J78" i="9"/>
  <c r="H58" i="11"/>
  <c r="J58" i="10"/>
  <c r="H106" i="10"/>
  <c r="J106" i="9"/>
  <c r="J43" i="9"/>
  <c r="H43" i="10"/>
  <c r="H53" i="11"/>
  <c r="J53" i="10"/>
  <c r="H21" i="11"/>
  <c r="J21" i="10"/>
  <c r="H90" i="10"/>
  <c r="J90" i="9"/>
  <c r="H23" i="11"/>
  <c r="J23" i="10"/>
  <c r="H98" i="10"/>
  <c r="J98" i="9"/>
  <c r="H70" i="11"/>
  <c r="J70" i="10"/>
  <c r="J61" i="9"/>
  <c r="H61" i="10"/>
  <c r="L35" i="15"/>
  <c r="N51" i="15"/>
  <c r="N19" i="15"/>
  <c r="L100" i="15"/>
  <c r="J31" i="11"/>
  <c r="N72" i="15"/>
  <c r="N22" i="15"/>
  <c r="N91" i="15"/>
  <c r="N56" i="15"/>
  <c r="H17" i="11"/>
  <c r="L17" i="11" s="1"/>
  <c r="J17" i="10"/>
  <c r="K17" i="10" s="1"/>
  <c r="L88" i="15"/>
  <c r="L72" i="15"/>
  <c r="J29" i="11"/>
  <c r="L96" i="15"/>
  <c r="L64" i="15"/>
  <c r="H9" i="11"/>
  <c r="J9" i="10"/>
  <c r="J101" i="9"/>
  <c r="N99" i="15" s="1"/>
  <c r="H101" i="10"/>
  <c r="H8" i="11"/>
  <c r="J8" i="10"/>
  <c r="H59" i="10"/>
  <c r="J59" i="9"/>
  <c r="N57" i="15" s="1"/>
  <c r="H67" i="10"/>
  <c r="J67" i="9"/>
  <c r="N65" i="15" s="1"/>
  <c r="H36" i="10"/>
  <c r="J36" i="9"/>
  <c r="N34" i="15" s="1"/>
  <c r="H52" i="10"/>
  <c r="J52" i="9"/>
  <c r="N50" i="15" s="1"/>
  <c r="H44" i="10"/>
  <c r="J44" i="9"/>
  <c r="N42" i="15" s="1"/>
  <c r="J60" i="9"/>
  <c r="N58" i="15" s="1"/>
  <c r="H60" i="10"/>
  <c r="H40" i="11"/>
  <c r="J40" i="10"/>
  <c r="P38" i="15" s="1"/>
  <c r="H48" i="11"/>
  <c r="J48" i="10"/>
  <c r="P46" i="15" s="1"/>
  <c r="H41" i="11"/>
  <c r="H87" i="11"/>
  <c r="J87" i="10"/>
  <c r="P85" i="15" s="1"/>
  <c r="H57" i="11"/>
  <c r="J57" i="10"/>
  <c r="P55" i="15" s="1"/>
  <c r="J46" i="9"/>
  <c r="N44" i="15" s="1"/>
  <c r="H46" i="10"/>
  <c r="J10" i="10"/>
  <c r="K10" i="10" s="1"/>
  <c r="L10" i="10" s="1"/>
  <c r="H10" i="11"/>
  <c r="J14" i="9"/>
  <c r="H14" i="10"/>
  <c r="H39" i="11"/>
  <c r="J39" i="10"/>
  <c r="P37" i="15" s="1"/>
  <c r="H89" i="11"/>
  <c r="J89" i="10"/>
  <c r="P87" i="15" s="1"/>
  <c r="J38" i="9"/>
  <c r="N36" i="15" s="1"/>
  <c r="H38" i="10"/>
  <c r="H79" i="11"/>
  <c r="J79" i="10"/>
  <c r="P77" i="15" s="1"/>
  <c r="J34" i="10"/>
  <c r="P32" i="15" s="1"/>
  <c r="H34" i="11"/>
  <c r="H97" i="11"/>
  <c r="J97" i="10"/>
  <c r="P95" i="15" s="1"/>
  <c r="H63" i="11"/>
  <c r="J63" i="10"/>
  <c r="P61" i="15" s="1"/>
  <c r="H71" i="11"/>
  <c r="J71" i="10"/>
  <c r="P69" i="15" s="1"/>
  <c r="J18" i="9"/>
  <c r="H18" i="10"/>
  <c r="E7" i="6"/>
  <c r="E8" i="6" s="1"/>
  <c r="E9" i="6" s="1"/>
  <c r="E10" i="6" s="1"/>
  <c r="E11" i="6" s="1"/>
  <c r="E12" i="6" s="1"/>
  <c r="E13" i="6" s="1"/>
  <c r="E14" i="6" s="1"/>
  <c r="E15" i="6" s="1"/>
  <c r="E16" i="6" s="1"/>
  <c r="E17" i="6" s="1"/>
  <c r="E18" i="6" s="1"/>
  <c r="E19" i="6" s="1"/>
  <c r="E20" i="6" s="1"/>
  <c r="E21" i="6" s="1"/>
  <c r="E22" i="6" s="1"/>
  <c r="E23" i="6" s="1"/>
  <c r="E24" i="6" s="1"/>
  <c r="E25" i="6" s="1"/>
  <c r="E26" i="6" s="1"/>
  <c r="E27" i="6" s="1"/>
  <c r="E28" i="6" s="1"/>
  <c r="E29" i="6" s="1"/>
  <c r="E30" i="6" s="1"/>
  <c r="E31" i="6" s="1"/>
  <c r="E32" i="6" s="1"/>
  <c r="E33" i="6" s="1"/>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E57" i="6" s="1"/>
  <c r="E58" i="6" s="1"/>
  <c r="E59" i="6" s="1"/>
  <c r="E60" i="6" s="1"/>
  <c r="E61" i="6" s="1"/>
  <c r="E62" i="6" s="1"/>
  <c r="E63" i="6" s="1"/>
  <c r="E64" i="6" s="1"/>
  <c r="E65" i="6" s="1"/>
  <c r="E66" i="6" s="1"/>
  <c r="E67" i="6" s="1"/>
  <c r="E68" i="6" s="1"/>
  <c r="E69" i="6" s="1"/>
  <c r="E70" i="6" s="1"/>
  <c r="E71" i="6" s="1"/>
  <c r="E72" i="6" s="1"/>
  <c r="E73" i="6" s="1"/>
  <c r="E74" i="6" s="1"/>
  <c r="E75" i="6" s="1"/>
  <c r="E76" i="6" s="1"/>
  <c r="E77" i="6" s="1"/>
  <c r="E78" i="6" s="1"/>
  <c r="E79" i="6" s="1"/>
  <c r="E80" i="6" s="1"/>
  <c r="E81" i="6" s="1"/>
  <c r="E82" i="6" s="1"/>
  <c r="E83" i="6" s="1"/>
  <c r="E84" i="6" s="1"/>
  <c r="E85" i="6" s="1"/>
  <c r="E86" i="6" s="1"/>
  <c r="E87" i="6" s="1"/>
  <c r="E88" i="6" s="1"/>
  <c r="E89" i="6" s="1"/>
  <c r="E90" i="6" s="1"/>
  <c r="E91" i="6" s="1"/>
  <c r="E92" i="6" s="1"/>
  <c r="E93" i="6" s="1"/>
  <c r="E94" i="6" s="1"/>
  <c r="E95" i="6" s="1"/>
  <c r="E96" i="6" s="1"/>
  <c r="E97" i="6" s="1"/>
  <c r="E98" i="6" s="1"/>
  <c r="E99" i="6" s="1"/>
  <c r="E100" i="6" s="1"/>
  <c r="E101" i="6" s="1"/>
  <c r="E102" i="6" s="1"/>
  <c r="E103" i="6" s="1"/>
  <c r="E104" i="6" s="1"/>
  <c r="E105" i="6" s="1"/>
  <c r="E106" i="6" s="1"/>
  <c r="K6" i="10" l="1"/>
  <c r="L6" i="10" s="1"/>
  <c r="P4" i="15" s="1"/>
  <c r="J6" i="11"/>
  <c r="K16" i="9"/>
  <c r="L16" i="9" s="1"/>
  <c r="K9" i="9" s="1"/>
  <c r="L9" i="9" s="1"/>
  <c r="N7" i="15" s="1"/>
  <c r="H16" i="11"/>
  <c r="K8" i="10"/>
  <c r="L8" i="10" s="1"/>
  <c r="P6" i="15" s="1"/>
  <c r="P13" i="15"/>
  <c r="L15" i="11"/>
  <c r="K8" i="9"/>
  <c r="L8" i="9" s="1"/>
  <c r="N6" i="15" s="1"/>
  <c r="N13" i="15"/>
  <c r="K14" i="9"/>
  <c r="L14" i="9" s="1"/>
  <c r="K7" i="9" s="1"/>
  <c r="L7" i="9" s="1"/>
  <c r="N5" i="15" s="1"/>
  <c r="L12" i="15"/>
  <c r="J45" i="10"/>
  <c r="P43" i="15" s="1"/>
  <c r="H47" i="11"/>
  <c r="J47" i="11" s="1"/>
  <c r="H45" i="11"/>
  <c r="J47" i="10"/>
  <c r="P45" i="15" s="1"/>
  <c r="J41" i="10"/>
  <c r="P39" i="15" s="1"/>
  <c r="H69" i="11"/>
  <c r="J69" i="10"/>
  <c r="P67" i="15" s="1"/>
  <c r="J28" i="10"/>
  <c r="P26" i="15" s="1"/>
  <c r="H28" i="11"/>
  <c r="J28" i="11" s="1"/>
  <c r="P9" i="15"/>
  <c r="J56" i="10"/>
  <c r="P54" i="15" s="1"/>
  <c r="J80" i="10"/>
  <c r="P78" i="15" s="1"/>
  <c r="H56" i="11"/>
  <c r="H80" i="11"/>
  <c r="J80" i="11" s="1"/>
  <c r="J35" i="10"/>
  <c r="P33" i="15" s="1"/>
  <c r="J27" i="10"/>
  <c r="P25" i="15" s="1"/>
  <c r="H27" i="11"/>
  <c r="J72" i="10"/>
  <c r="P70" i="15" s="1"/>
  <c r="J32" i="10"/>
  <c r="P30" i="15" s="1"/>
  <c r="H72" i="11"/>
  <c r="J72" i="11" s="1"/>
  <c r="C20" i="14"/>
  <c r="J20" i="11"/>
  <c r="J105" i="10"/>
  <c r="P103" i="15" s="1"/>
  <c r="J49" i="10"/>
  <c r="P47" i="15" s="1"/>
  <c r="H55" i="11"/>
  <c r="J55" i="11" s="1"/>
  <c r="H105" i="11"/>
  <c r="H49" i="11"/>
  <c r="P11" i="15"/>
  <c r="P10" i="15"/>
  <c r="N8" i="15"/>
  <c r="P8" i="15"/>
  <c r="H81" i="11"/>
  <c r="R26" i="15"/>
  <c r="J65" i="10"/>
  <c r="P63" i="15" s="1"/>
  <c r="R9" i="15"/>
  <c r="J77" i="11"/>
  <c r="R75" i="15" s="1"/>
  <c r="H103" i="11"/>
  <c r="J55" i="10"/>
  <c r="P53" i="15" s="1"/>
  <c r="H65" i="11"/>
  <c r="H32" i="11"/>
  <c r="J32" i="11" s="1"/>
  <c r="J27" i="11"/>
  <c r="J26" i="10"/>
  <c r="P24" i="15" s="1"/>
  <c r="J88" i="10"/>
  <c r="P86" i="15" s="1"/>
  <c r="J12" i="11"/>
  <c r="J73" i="10"/>
  <c r="P71" i="15" s="1"/>
  <c r="H88" i="11"/>
  <c r="J88" i="11" s="1"/>
  <c r="J81" i="10"/>
  <c r="P79" i="15" s="1"/>
  <c r="J13" i="11"/>
  <c r="J96" i="11"/>
  <c r="H33" i="11"/>
  <c r="J76" i="10"/>
  <c r="P74" i="15" s="1"/>
  <c r="J104" i="10"/>
  <c r="P102" i="15" s="1"/>
  <c r="H26" i="11"/>
  <c r="J26" i="11" s="1"/>
  <c r="H95" i="11"/>
  <c r="J33" i="10"/>
  <c r="J91" i="11"/>
  <c r="J92" i="10"/>
  <c r="P90" i="15" s="1"/>
  <c r="H92" i="11"/>
  <c r="R90" i="15" s="1"/>
  <c r="J93" i="10"/>
  <c r="J16" i="11"/>
  <c r="K16" i="11" s="1"/>
  <c r="J99" i="11"/>
  <c r="J25" i="10"/>
  <c r="J103" i="10"/>
  <c r="P101" i="15" s="1"/>
  <c r="H73" i="11"/>
  <c r="J95" i="10"/>
  <c r="P93" i="15" s="1"/>
  <c r="R73" i="15"/>
  <c r="H76" i="11"/>
  <c r="J76" i="11" s="1"/>
  <c r="J16" i="10"/>
  <c r="K16" i="10" s="1"/>
  <c r="L16" i="10" s="1"/>
  <c r="K9" i="10" s="1"/>
  <c r="L9" i="10" s="1"/>
  <c r="P7" i="15" s="1"/>
  <c r="J64" i="10"/>
  <c r="P62" i="15" s="1"/>
  <c r="J30" i="10"/>
  <c r="P28" i="15" s="1"/>
  <c r="P23" i="15"/>
  <c r="R40" i="15"/>
  <c r="H64" i="11"/>
  <c r="H30" i="11"/>
  <c r="J30" i="11" s="1"/>
  <c r="J92" i="11"/>
  <c r="N66" i="15"/>
  <c r="N92" i="15"/>
  <c r="N48" i="15"/>
  <c r="J68" i="10"/>
  <c r="H68" i="11"/>
  <c r="H19" i="11"/>
  <c r="J19" i="10"/>
  <c r="R33" i="15"/>
  <c r="N17" i="15"/>
  <c r="J22" i="10"/>
  <c r="P20" i="15" s="1"/>
  <c r="P91" i="15"/>
  <c r="P21" i="15"/>
  <c r="N98" i="15"/>
  <c r="N100" i="15"/>
  <c r="P15" i="15"/>
  <c r="P22" i="15"/>
  <c r="N60" i="15"/>
  <c r="N88" i="15"/>
  <c r="P56" i="15"/>
  <c r="H22" i="11"/>
  <c r="J22" i="11" s="1"/>
  <c r="H104" i="11"/>
  <c r="N59" i="15"/>
  <c r="N84" i="15"/>
  <c r="R29" i="15"/>
  <c r="R82" i="15"/>
  <c r="R94" i="15"/>
  <c r="R25" i="15"/>
  <c r="R49" i="15"/>
  <c r="H100" i="11"/>
  <c r="J100" i="10"/>
  <c r="J56" i="11"/>
  <c r="J40" i="11"/>
  <c r="J90" i="10"/>
  <c r="H90" i="11"/>
  <c r="J102" i="10"/>
  <c r="H102" i="11"/>
  <c r="H86" i="11"/>
  <c r="J86" i="10"/>
  <c r="J61" i="10"/>
  <c r="H61" i="11"/>
  <c r="J34" i="11"/>
  <c r="J17" i="11"/>
  <c r="K17" i="11" s="1"/>
  <c r="J39" i="11"/>
  <c r="J9" i="11"/>
  <c r="R27" i="15"/>
  <c r="J25" i="11"/>
  <c r="R18" i="15"/>
  <c r="R97" i="15"/>
  <c r="N96" i="15"/>
  <c r="J23" i="11"/>
  <c r="P51" i="15"/>
  <c r="N104" i="15"/>
  <c r="J58" i="11"/>
  <c r="J24" i="11"/>
  <c r="H54" i="11"/>
  <c r="J54" i="10"/>
  <c r="R81" i="15"/>
  <c r="R89" i="15"/>
  <c r="H37" i="11"/>
  <c r="J37" i="10"/>
  <c r="J85" i="11"/>
  <c r="H62" i="11"/>
  <c r="J62" i="10"/>
  <c r="R13" i="15"/>
  <c r="J63" i="11"/>
  <c r="J48" i="11"/>
  <c r="J8" i="11"/>
  <c r="P68" i="15"/>
  <c r="J98" i="10"/>
  <c r="H98" i="11"/>
  <c r="P19" i="15"/>
  <c r="J53" i="11"/>
  <c r="J43" i="10"/>
  <c r="H43" i="11"/>
  <c r="J106" i="10"/>
  <c r="H106" i="11"/>
  <c r="N76" i="15"/>
  <c r="J7" i="11"/>
  <c r="P72" i="15"/>
  <c r="N52" i="15"/>
  <c r="J66" i="11"/>
  <c r="N35" i="15"/>
  <c r="J82" i="10"/>
  <c r="H82" i="11"/>
  <c r="P83" i="15"/>
  <c r="P31" i="15"/>
  <c r="J70" i="11"/>
  <c r="J21" i="11"/>
  <c r="N41" i="15"/>
  <c r="J93" i="11"/>
  <c r="J78" i="10"/>
  <c r="H78" i="11"/>
  <c r="J74" i="11"/>
  <c r="P64" i="15"/>
  <c r="J94" i="10"/>
  <c r="H94" i="11"/>
  <c r="N80" i="15"/>
  <c r="J50" i="10"/>
  <c r="H50" i="11"/>
  <c r="N16" i="15"/>
  <c r="J44" i="10"/>
  <c r="P42" i="15" s="1"/>
  <c r="H44" i="11"/>
  <c r="H52" i="11"/>
  <c r="J52" i="10"/>
  <c r="P50" i="15" s="1"/>
  <c r="J67" i="10"/>
  <c r="P65" i="15" s="1"/>
  <c r="H67" i="11"/>
  <c r="H101" i="11"/>
  <c r="J101" i="10"/>
  <c r="P99" i="15" s="1"/>
  <c r="J60" i="10"/>
  <c r="P58" i="15" s="1"/>
  <c r="H60" i="11"/>
  <c r="J59" i="10"/>
  <c r="P57" i="15" s="1"/>
  <c r="H59" i="11"/>
  <c r="H36" i="11"/>
  <c r="J36" i="10"/>
  <c r="P34" i="15" s="1"/>
  <c r="J41" i="11"/>
  <c r="R39" i="15" s="1"/>
  <c r="J45" i="11"/>
  <c r="R43" i="15" s="1"/>
  <c r="J79" i="11"/>
  <c r="R77" i="15" s="1"/>
  <c r="J89" i="11"/>
  <c r="R87" i="15" s="1"/>
  <c r="J14" i="10"/>
  <c r="H14" i="11"/>
  <c r="J10" i="11"/>
  <c r="K10" i="11" s="1"/>
  <c r="L10" i="11" s="1"/>
  <c r="H46" i="11"/>
  <c r="J46" i="10"/>
  <c r="P44" i="15" s="1"/>
  <c r="F7" i="6"/>
  <c r="F8" i="6" s="1"/>
  <c r="F9" i="6" s="1"/>
  <c r="F10" i="6" s="1"/>
  <c r="F11" i="6" s="1"/>
  <c r="F12" i="6" s="1"/>
  <c r="F13" i="6" s="1"/>
  <c r="F14" i="6" s="1"/>
  <c r="F15" i="6" s="1"/>
  <c r="F16" i="6" s="1"/>
  <c r="F17" i="6" s="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F75" i="6" s="1"/>
  <c r="F76" i="6" s="1"/>
  <c r="F77" i="6" s="1"/>
  <c r="F78" i="6" s="1"/>
  <c r="F79" i="6" s="1"/>
  <c r="F80" i="6" s="1"/>
  <c r="F81" i="6" s="1"/>
  <c r="F82" i="6" s="1"/>
  <c r="F83" i="6" s="1"/>
  <c r="F84" i="6" s="1"/>
  <c r="F85" i="6" s="1"/>
  <c r="F86" i="6" s="1"/>
  <c r="F87" i="6" s="1"/>
  <c r="F88" i="6" s="1"/>
  <c r="F89" i="6" s="1"/>
  <c r="F90" i="6" s="1"/>
  <c r="F91" i="6" s="1"/>
  <c r="F92" i="6" s="1"/>
  <c r="F93" i="6" s="1"/>
  <c r="F94" i="6" s="1"/>
  <c r="F95" i="6" s="1"/>
  <c r="F96" i="6" s="1"/>
  <c r="F97" i="6" s="1"/>
  <c r="F98" i="6" s="1"/>
  <c r="F99" i="6" s="1"/>
  <c r="F100" i="6" s="1"/>
  <c r="F101" i="6" s="1"/>
  <c r="F102" i="6" s="1"/>
  <c r="F103" i="6" s="1"/>
  <c r="F104" i="6" s="1"/>
  <c r="F105" i="6" s="1"/>
  <c r="F106" i="6" s="1"/>
  <c r="E6" i="7"/>
  <c r="J71" i="11"/>
  <c r="R69" i="15" s="1"/>
  <c r="J97" i="11"/>
  <c r="R95" i="15" s="1"/>
  <c r="H38" i="11"/>
  <c r="J38" i="10"/>
  <c r="P36" i="15" s="1"/>
  <c r="H18" i="11"/>
  <c r="J18" i="10"/>
  <c r="P16" i="15" s="1"/>
  <c r="J87" i="11"/>
  <c r="R85" i="15" s="1"/>
  <c r="J57" i="11"/>
  <c r="R55" i="15" s="1"/>
  <c r="K8" i="11" l="1"/>
  <c r="L8" i="11" s="1"/>
  <c r="R6" i="15" s="1"/>
  <c r="B21" i="14"/>
  <c r="L107" i="7"/>
  <c r="K100" i="7" s="1"/>
  <c r="L16" i="11"/>
  <c r="N14" i="15"/>
  <c r="K14" i="10"/>
  <c r="L14" i="10" s="1"/>
  <c r="K7" i="10" s="1"/>
  <c r="L7" i="10" s="1"/>
  <c r="P5" i="15" s="1"/>
  <c r="N12" i="15"/>
  <c r="K13" i="11"/>
  <c r="L13" i="11" s="1"/>
  <c r="K6" i="11" s="1"/>
  <c r="L6" i="11" s="1"/>
  <c r="R4" i="15" s="1"/>
  <c r="K12" i="11"/>
  <c r="L12" i="11" s="1"/>
  <c r="R10" i="15" s="1"/>
  <c r="J69" i="11"/>
  <c r="R67" i="15" s="1"/>
  <c r="J81" i="11"/>
  <c r="R79" i="15" s="1"/>
  <c r="R30" i="15"/>
  <c r="R78" i="15"/>
  <c r="J105" i="11"/>
  <c r="R103" i="15" s="1"/>
  <c r="R70" i="15"/>
  <c r="J49" i="11"/>
  <c r="R47" i="15" s="1"/>
  <c r="H105" i="15"/>
  <c r="E20" i="14" s="1"/>
  <c r="R53" i="15"/>
  <c r="R24" i="15"/>
  <c r="R8" i="15"/>
  <c r="J95" i="11"/>
  <c r="R93" i="15" s="1"/>
  <c r="J33" i="11"/>
  <c r="J65" i="11"/>
  <c r="R63" i="15" s="1"/>
  <c r="J64" i="11"/>
  <c r="J103" i="11"/>
  <c r="R101" i="15" s="1"/>
  <c r="R28" i="15"/>
  <c r="R74" i="15"/>
  <c r="J73" i="11"/>
  <c r="R71" i="15" s="1"/>
  <c r="P14" i="15"/>
  <c r="J104" i="11"/>
  <c r="J68" i="11"/>
  <c r="R66" i="15"/>
  <c r="P17" i="15"/>
  <c r="P66" i="15"/>
  <c r="J19" i="11"/>
  <c r="R17" i="15"/>
  <c r="R20" i="15"/>
  <c r="R54" i="15"/>
  <c r="R32" i="15"/>
  <c r="R86" i="15"/>
  <c r="P48" i="15"/>
  <c r="P92" i="15"/>
  <c r="R91" i="15"/>
  <c r="P80" i="15"/>
  <c r="R51" i="15"/>
  <c r="P96" i="15"/>
  <c r="P98" i="15"/>
  <c r="J100" i="11"/>
  <c r="R68" i="15"/>
  <c r="R61" i="15"/>
  <c r="P60" i="15"/>
  <c r="P52" i="15"/>
  <c r="R22" i="15"/>
  <c r="R21" i="15"/>
  <c r="R102" i="15"/>
  <c r="R19" i="15"/>
  <c r="P104" i="15"/>
  <c r="R31" i="15"/>
  <c r="P84" i="15"/>
  <c r="P100" i="15"/>
  <c r="J67" i="11"/>
  <c r="J94" i="11"/>
  <c r="J62" i="11"/>
  <c r="J54" i="11"/>
  <c r="J14" i="11"/>
  <c r="K14" i="11" s="1"/>
  <c r="L14" i="11" s="1"/>
  <c r="K7" i="11" s="1"/>
  <c r="L7" i="11" s="1"/>
  <c r="R5" i="15" s="1"/>
  <c r="J36" i="11"/>
  <c r="R72" i="15"/>
  <c r="R64" i="15"/>
  <c r="R46" i="15"/>
  <c r="R45" i="15"/>
  <c r="P35" i="15"/>
  <c r="R37" i="15"/>
  <c r="R15" i="15"/>
  <c r="J61" i="11"/>
  <c r="J86" i="11"/>
  <c r="J44" i="11"/>
  <c r="J59" i="11"/>
  <c r="J78" i="11"/>
  <c r="J43" i="11"/>
  <c r="R83" i="15"/>
  <c r="J37" i="11"/>
  <c r="R56" i="15"/>
  <c r="R23" i="15"/>
  <c r="P59" i="15"/>
  <c r="J90" i="11"/>
  <c r="R38" i="15"/>
  <c r="R62" i="15"/>
  <c r="J60" i="11"/>
  <c r="J50" i="11"/>
  <c r="J82" i="11"/>
  <c r="J98" i="11"/>
  <c r="J101" i="11"/>
  <c r="J52" i="11"/>
  <c r="P76" i="15"/>
  <c r="J106" i="11"/>
  <c r="P41" i="15"/>
  <c r="J102" i="11"/>
  <c r="P88" i="15"/>
  <c r="J18" i="11"/>
  <c r="R16" i="15" s="1"/>
  <c r="J46" i="11"/>
  <c r="R44" i="15" s="1"/>
  <c r="J38" i="11"/>
  <c r="R36" i="15" s="1"/>
  <c r="E7" i="7"/>
  <c r="E8" i="7" s="1"/>
  <c r="E9" i="7" s="1"/>
  <c r="E10" i="7" s="1"/>
  <c r="E11" i="7" s="1"/>
  <c r="E12" i="7" s="1"/>
  <c r="E13" i="7" s="1"/>
  <c r="E14" i="7" s="1"/>
  <c r="E15" i="7" s="1"/>
  <c r="E16" i="7" s="1"/>
  <c r="E17" i="7" s="1"/>
  <c r="E18" i="7" s="1"/>
  <c r="E19" i="7" s="1"/>
  <c r="E20" i="7" s="1"/>
  <c r="E21" i="7" s="1"/>
  <c r="E22" i="7" s="1"/>
  <c r="E23" i="7" s="1"/>
  <c r="E24" i="7" s="1"/>
  <c r="E25" i="7" s="1"/>
  <c r="E26" i="7" s="1"/>
  <c r="E27" i="7" s="1"/>
  <c r="E28" i="7" s="1"/>
  <c r="E29" i="7" s="1"/>
  <c r="E30" i="7" s="1"/>
  <c r="E31" i="7" s="1"/>
  <c r="E32" i="7" s="1"/>
  <c r="E33" i="7" s="1"/>
  <c r="E34" i="7" s="1"/>
  <c r="E35" i="7" s="1"/>
  <c r="E36" i="7" s="1"/>
  <c r="E37" i="7" s="1"/>
  <c r="E38" i="7" s="1"/>
  <c r="E39" i="7" s="1"/>
  <c r="E40" i="7" s="1"/>
  <c r="E41" i="7" s="1"/>
  <c r="E42" i="7" s="1"/>
  <c r="E43" i="7" s="1"/>
  <c r="E44" i="7" s="1"/>
  <c r="E45" i="7" s="1"/>
  <c r="E46" i="7" s="1"/>
  <c r="E47" i="7" s="1"/>
  <c r="E48" i="7" s="1"/>
  <c r="E49" i="7" s="1"/>
  <c r="E50" i="7" s="1"/>
  <c r="E51" i="7" s="1"/>
  <c r="E52" i="7" s="1"/>
  <c r="E53" i="7" s="1"/>
  <c r="E54" i="7" s="1"/>
  <c r="E55" i="7" s="1"/>
  <c r="E56" i="7" s="1"/>
  <c r="E57" i="7" s="1"/>
  <c r="E58" i="7" s="1"/>
  <c r="E59" i="7" s="1"/>
  <c r="E60" i="7" s="1"/>
  <c r="E61" i="7" s="1"/>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K9" i="11" l="1"/>
  <c r="L9" i="11" s="1"/>
  <c r="R7" i="15" s="1"/>
  <c r="R14" i="15"/>
  <c r="P12" i="15"/>
  <c r="R11" i="15"/>
  <c r="C21" i="14"/>
  <c r="R35" i="15"/>
  <c r="R100" i="15"/>
  <c r="R99" i="15"/>
  <c r="R80" i="15"/>
  <c r="R58" i="15"/>
  <c r="R88" i="15"/>
  <c r="R41" i="15"/>
  <c r="R57" i="15"/>
  <c r="R84" i="15"/>
  <c r="R98" i="15"/>
  <c r="R96" i="15"/>
  <c r="R48" i="15"/>
  <c r="R76" i="15"/>
  <c r="R42" i="15"/>
  <c r="R50" i="15"/>
  <c r="R104" i="15"/>
  <c r="R34" i="15"/>
  <c r="R52" i="15"/>
  <c r="R92" i="15"/>
  <c r="R59" i="15"/>
  <c r="R12" i="15"/>
  <c r="R60" i="15"/>
  <c r="R65" i="15"/>
  <c r="F7" i="7"/>
  <c r="F8" i="7" s="1"/>
  <c r="F9" i="7" s="1"/>
  <c r="F10" i="7" s="1"/>
  <c r="F11" i="7" s="1"/>
  <c r="F12" i="7" s="1"/>
  <c r="F13" i="7" s="1"/>
  <c r="F14" i="7" s="1"/>
  <c r="F15" i="7" s="1"/>
  <c r="F16" i="7" s="1"/>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F56" i="7" s="1"/>
  <c r="F57" i="7" s="1"/>
  <c r="F58" i="7" s="1"/>
  <c r="F59" i="7" s="1"/>
  <c r="F60" i="7" s="1"/>
  <c r="F61" i="7" s="1"/>
  <c r="F62" i="7" s="1"/>
  <c r="F63" i="7" s="1"/>
  <c r="F64" i="7" s="1"/>
  <c r="F65" i="7" s="1"/>
  <c r="F66" i="7" s="1"/>
  <c r="F67" i="7" s="1"/>
  <c r="F68" i="7" s="1"/>
  <c r="F69" i="7" s="1"/>
  <c r="F70" i="7" s="1"/>
  <c r="F71" i="7" s="1"/>
  <c r="F72" i="7" s="1"/>
  <c r="F73" i="7" s="1"/>
  <c r="F74" i="7" s="1"/>
  <c r="F75" i="7" s="1"/>
  <c r="F76" i="7" s="1"/>
  <c r="F77" i="7" s="1"/>
  <c r="F78" i="7" s="1"/>
  <c r="F79" i="7" s="1"/>
  <c r="F80" i="7" s="1"/>
  <c r="F81" i="7" s="1"/>
  <c r="F82" i="7" s="1"/>
  <c r="F83" i="7" s="1"/>
  <c r="F84" i="7" s="1"/>
  <c r="F85" i="7" s="1"/>
  <c r="F86" i="7" s="1"/>
  <c r="F87" i="7" s="1"/>
  <c r="F88" i="7" s="1"/>
  <c r="F89" i="7" s="1"/>
  <c r="F90" i="7" s="1"/>
  <c r="F91" i="7" s="1"/>
  <c r="F92" i="7" s="1"/>
  <c r="F93" i="7" s="1"/>
  <c r="F94" i="7" s="1"/>
  <c r="F95" i="7" s="1"/>
  <c r="F96" i="7" s="1"/>
  <c r="F97" i="7" s="1"/>
  <c r="F98" i="7" s="1"/>
  <c r="F99" i="7" s="1"/>
  <c r="F100" i="7" s="1"/>
  <c r="F101" i="7" s="1"/>
  <c r="F102" i="7" s="1"/>
  <c r="F103" i="7" s="1"/>
  <c r="F104" i="7" s="1"/>
  <c r="F105" i="7" s="1"/>
  <c r="F106" i="7" s="1"/>
  <c r="E6" i="8"/>
  <c r="B25" i="14" l="1"/>
  <c r="J105" i="15"/>
  <c r="E21" i="14" s="1"/>
  <c r="E7" i="8"/>
  <c r="E8" i="8" s="1"/>
  <c r="E9" i="8" s="1"/>
  <c r="E10" i="8" s="1"/>
  <c r="E11" i="8" s="1"/>
  <c r="E12" i="8" s="1"/>
  <c r="E13" i="8" s="1"/>
  <c r="E14" i="8" s="1"/>
  <c r="E15" i="8" s="1"/>
  <c r="E16" i="8" s="1"/>
  <c r="E17" i="8" s="1"/>
  <c r="E18" i="8" s="1"/>
  <c r="E19" i="8" s="1"/>
  <c r="E20" i="8" s="1"/>
  <c r="E21" i="8" s="1"/>
  <c r="E22" i="8" s="1"/>
  <c r="E23" i="8" s="1"/>
  <c r="E24" i="8" s="1"/>
  <c r="E25" i="8" s="1"/>
  <c r="E26" i="8" s="1"/>
  <c r="E27" i="8" s="1"/>
  <c r="E28" i="8" s="1"/>
  <c r="E29" i="8" s="1"/>
  <c r="E30" i="8" s="1"/>
  <c r="E31" i="8" s="1"/>
  <c r="E32" i="8" s="1"/>
  <c r="E33" i="8" s="1"/>
  <c r="E34" i="8" s="1"/>
  <c r="E35" i="8" s="1"/>
  <c r="E36" i="8" s="1"/>
  <c r="E37" i="8" s="1"/>
  <c r="E38" i="8" s="1"/>
  <c r="E39" i="8" s="1"/>
  <c r="E40" i="8" s="1"/>
  <c r="E41" i="8" s="1"/>
  <c r="E42" i="8" s="1"/>
  <c r="E43" i="8" s="1"/>
  <c r="E44" i="8" s="1"/>
  <c r="E45" i="8" s="1"/>
  <c r="E46" i="8" s="1"/>
  <c r="E47" i="8" s="1"/>
  <c r="E48" i="8" s="1"/>
  <c r="E49" i="8" s="1"/>
  <c r="E50" i="8" s="1"/>
  <c r="E51" i="8" s="1"/>
  <c r="E52" i="8" s="1"/>
  <c r="E53" i="8" s="1"/>
  <c r="E54" i="8" s="1"/>
  <c r="E55" i="8" s="1"/>
  <c r="E56" i="8" s="1"/>
  <c r="E57" i="8" s="1"/>
  <c r="E58" i="8" s="1"/>
  <c r="E59" i="8" s="1"/>
  <c r="E60" i="8" s="1"/>
  <c r="E61" i="8" s="1"/>
  <c r="E62" i="8" s="1"/>
  <c r="E63" i="8" s="1"/>
  <c r="E64" i="8" s="1"/>
  <c r="E65" i="8" s="1"/>
  <c r="E66" i="8" s="1"/>
  <c r="E67" i="8" s="1"/>
  <c r="E68" i="8" s="1"/>
  <c r="E69" i="8" s="1"/>
  <c r="E70" i="8" s="1"/>
  <c r="E71" i="8" s="1"/>
  <c r="E72" i="8" s="1"/>
  <c r="E73" i="8" s="1"/>
  <c r="E74" i="8" s="1"/>
  <c r="E75" i="8" s="1"/>
  <c r="E76" i="8" s="1"/>
  <c r="E77" i="8" s="1"/>
  <c r="E78" i="8" s="1"/>
  <c r="E79" i="8" s="1"/>
  <c r="E80" i="8" s="1"/>
  <c r="E81" i="8" s="1"/>
  <c r="E82" i="8" s="1"/>
  <c r="E83" i="8" s="1"/>
  <c r="E84" i="8" s="1"/>
  <c r="E85" i="8" s="1"/>
  <c r="E86" i="8" s="1"/>
  <c r="E87" i="8" s="1"/>
  <c r="E88" i="8" s="1"/>
  <c r="E89" i="8" s="1"/>
  <c r="E90" i="8" s="1"/>
  <c r="E91" i="8" s="1"/>
  <c r="E92" i="8" s="1"/>
  <c r="E93" i="8" s="1"/>
  <c r="E94" i="8" s="1"/>
  <c r="E95" i="8" s="1"/>
  <c r="E96" i="8" s="1"/>
  <c r="E97" i="8" s="1"/>
  <c r="E98" i="8" s="1"/>
  <c r="E99" i="8" s="1"/>
  <c r="E100" i="8" s="1"/>
  <c r="E101" i="8" s="1"/>
  <c r="E102" i="8" s="1"/>
  <c r="E103" i="8" s="1"/>
  <c r="E104" i="8" s="1"/>
  <c r="E105" i="8" s="1"/>
  <c r="E106" i="8" s="1"/>
  <c r="L107" i="8"/>
  <c r="K100" i="8" s="1"/>
  <c r="C25" i="14" l="1"/>
  <c r="F7" i="8"/>
  <c r="F8" i="8" s="1"/>
  <c r="F9" i="8" s="1"/>
  <c r="F10" i="8" s="1"/>
  <c r="F11" i="8" s="1"/>
  <c r="F12" i="8" s="1"/>
  <c r="F13" i="8" s="1"/>
  <c r="F14" i="8" s="1"/>
  <c r="F15" i="8" s="1"/>
  <c r="F16" i="8" s="1"/>
  <c r="F17" i="8" s="1"/>
  <c r="F18" i="8" s="1"/>
  <c r="F19" i="8" s="1"/>
  <c r="F20" i="8" s="1"/>
  <c r="F21" i="8" s="1"/>
  <c r="F22" i="8" s="1"/>
  <c r="F23" i="8" s="1"/>
  <c r="F24" i="8" s="1"/>
  <c r="F25" i="8" s="1"/>
  <c r="F26" i="8" s="1"/>
  <c r="F27" i="8" s="1"/>
  <c r="F28" i="8" s="1"/>
  <c r="F29" i="8" s="1"/>
  <c r="F30" i="8" s="1"/>
  <c r="F31" i="8" s="1"/>
  <c r="F32" i="8" s="1"/>
  <c r="F33" i="8" s="1"/>
  <c r="F34" i="8" s="1"/>
  <c r="F35" i="8" s="1"/>
  <c r="F36" i="8" s="1"/>
  <c r="F37" i="8" s="1"/>
  <c r="F38" i="8" s="1"/>
  <c r="F39" i="8" s="1"/>
  <c r="F40" i="8" s="1"/>
  <c r="F41" i="8" s="1"/>
  <c r="F42" i="8" s="1"/>
  <c r="F43" i="8" s="1"/>
  <c r="F44" i="8" s="1"/>
  <c r="F45" i="8" s="1"/>
  <c r="F46" i="8" s="1"/>
  <c r="F47" i="8" s="1"/>
  <c r="F48" i="8" s="1"/>
  <c r="F49" i="8" s="1"/>
  <c r="F50" i="8" s="1"/>
  <c r="F51" i="8" s="1"/>
  <c r="F52" i="8" s="1"/>
  <c r="F53" i="8" s="1"/>
  <c r="F54" i="8" s="1"/>
  <c r="F55" i="8" s="1"/>
  <c r="F56" i="8" s="1"/>
  <c r="F57" i="8" s="1"/>
  <c r="F58" i="8" s="1"/>
  <c r="F59" i="8" s="1"/>
  <c r="F60" i="8" s="1"/>
  <c r="F61" i="8" s="1"/>
  <c r="F62" i="8" s="1"/>
  <c r="F63" i="8" s="1"/>
  <c r="F64" i="8" s="1"/>
  <c r="F65" i="8" s="1"/>
  <c r="F66" i="8" s="1"/>
  <c r="F67" i="8" s="1"/>
  <c r="F68" i="8" s="1"/>
  <c r="F69" i="8" s="1"/>
  <c r="F70" i="8" s="1"/>
  <c r="F71" i="8" s="1"/>
  <c r="F72" i="8" s="1"/>
  <c r="F73" i="8" s="1"/>
  <c r="F74" i="8" s="1"/>
  <c r="F75" i="8" s="1"/>
  <c r="F76" i="8" s="1"/>
  <c r="F77" i="8" s="1"/>
  <c r="F78" i="8" s="1"/>
  <c r="F79" i="8" s="1"/>
  <c r="F80" i="8" s="1"/>
  <c r="F81" i="8" s="1"/>
  <c r="F82" i="8" s="1"/>
  <c r="F83" i="8" s="1"/>
  <c r="F84" i="8" s="1"/>
  <c r="F85" i="8" s="1"/>
  <c r="F86" i="8" s="1"/>
  <c r="F87" i="8" s="1"/>
  <c r="F88" i="8" s="1"/>
  <c r="F89" i="8" s="1"/>
  <c r="F90" i="8" s="1"/>
  <c r="F91" i="8" s="1"/>
  <c r="F92" i="8" s="1"/>
  <c r="F93" i="8" s="1"/>
  <c r="F94" i="8" s="1"/>
  <c r="F95" i="8" s="1"/>
  <c r="F96" i="8" s="1"/>
  <c r="F97" i="8" s="1"/>
  <c r="F98" i="8" s="1"/>
  <c r="F99" i="8" s="1"/>
  <c r="F100" i="8" s="1"/>
  <c r="F101" i="8" s="1"/>
  <c r="F102" i="8" s="1"/>
  <c r="F103" i="8" s="1"/>
  <c r="F104" i="8" s="1"/>
  <c r="F105" i="8" s="1"/>
  <c r="F106" i="8" s="1"/>
  <c r="E6" i="9"/>
  <c r="B26" i="14" l="1"/>
  <c r="L105" i="15"/>
  <c r="E25" i="14"/>
  <c r="E7" i="9"/>
  <c r="E8" i="9" s="1"/>
  <c r="E9" i="9" s="1"/>
  <c r="E10" i="9" s="1"/>
  <c r="E11" i="9" s="1"/>
  <c r="E12" i="9" s="1"/>
  <c r="E13" i="9" s="1"/>
  <c r="E14" i="9" s="1"/>
  <c r="E15" i="9" s="1"/>
  <c r="E16" i="9" s="1"/>
  <c r="E17" i="9" s="1"/>
  <c r="E18" i="9" s="1"/>
  <c r="E19" i="9" s="1"/>
  <c r="E20" i="9" s="1"/>
  <c r="E21" i="9" s="1"/>
  <c r="E22" i="9" s="1"/>
  <c r="E23" i="9" s="1"/>
  <c r="E24" i="9" s="1"/>
  <c r="E25" i="9" s="1"/>
  <c r="E26" i="9" s="1"/>
  <c r="E27" i="9" s="1"/>
  <c r="E28" i="9" s="1"/>
  <c r="E29" i="9" s="1"/>
  <c r="E30" i="9" s="1"/>
  <c r="E31" i="9" s="1"/>
  <c r="E32" i="9" s="1"/>
  <c r="E33" i="9" s="1"/>
  <c r="E34" i="9" s="1"/>
  <c r="E35" i="9" s="1"/>
  <c r="E36" i="9" s="1"/>
  <c r="E37" i="9" s="1"/>
  <c r="E38" i="9" s="1"/>
  <c r="E39" i="9" s="1"/>
  <c r="E40" i="9" s="1"/>
  <c r="E41" i="9" s="1"/>
  <c r="E42" i="9" s="1"/>
  <c r="E43" i="9" s="1"/>
  <c r="E44" i="9" s="1"/>
  <c r="E45" i="9" s="1"/>
  <c r="E46" i="9" s="1"/>
  <c r="E47" i="9" s="1"/>
  <c r="E48" i="9" s="1"/>
  <c r="E49" i="9" s="1"/>
  <c r="E50" i="9" s="1"/>
  <c r="E51" i="9" s="1"/>
  <c r="E52" i="9" s="1"/>
  <c r="E53" i="9" s="1"/>
  <c r="E54" i="9" s="1"/>
  <c r="E55" i="9" s="1"/>
  <c r="E56" i="9" s="1"/>
  <c r="E57" i="9" s="1"/>
  <c r="E58" i="9" s="1"/>
  <c r="E59" i="9" s="1"/>
  <c r="E60" i="9" s="1"/>
  <c r="E61" i="9" s="1"/>
  <c r="E62" i="9" s="1"/>
  <c r="E63" i="9" s="1"/>
  <c r="E64" i="9" s="1"/>
  <c r="E65" i="9" s="1"/>
  <c r="E66" i="9" s="1"/>
  <c r="E67" i="9" s="1"/>
  <c r="E68" i="9" s="1"/>
  <c r="E69" i="9" s="1"/>
  <c r="E70" i="9" s="1"/>
  <c r="E71" i="9" s="1"/>
  <c r="E72" i="9" s="1"/>
  <c r="E73" i="9" s="1"/>
  <c r="E74" i="9" s="1"/>
  <c r="E75" i="9" s="1"/>
  <c r="E76" i="9" s="1"/>
  <c r="E77" i="9" s="1"/>
  <c r="E78" i="9" s="1"/>
  <c r="E79" i="9" s="1"/>
  <c r="E80" i="9" s="1"/>
  <c r="E81" i="9" s="1"/>
  <c r="E82" i="9" s="1"/>
  <c r="E83" i="9" s="1"/>
  <c r="E84" i="9" s="1"/>
  <c r="E85" i="9" s="1"/>
  <c r="E86" i="9" s="1"/>
  <c r="E87" i="9" s="1"/>
  <c r="E88" i="9" s="1"/>
  <c r="E89" i="9" s="1"/>
  <c r="E90" i="9" s="1"/>
  <c r="E91" i="9" s="1"/>
  <c r="E92" i="9" s="1"/>
  <c r="E93" i="9" s="1"/>
  <c r="E94" i="9" s="1"/>
  <c r="E95" i="9" s="1"/>
  <c r="E96" i="9" s="1"/>
  <c r="E97" i="9" s="1"/>
  <c r="E98" i="9" s="1"/>
  <c r="E99" i="9" s="1"/>
  <c r="E100" i="9" s="1"/>
  <c r="E101" i="9" s="1"/>
  <c r="E102" i="9" s="1"/>
  <c r="E103" i="9" s="1"/>
  <c r="E104" i="9" s="1"/>
  <c r="E105" i="9" s="1"/>
  <c r="E106" i="9" s="1"/>
  <c r="H15" i="14"/>
  <c r="H20" i="14" s="1"/>
  <c r="H25" i="14" s="1"/>
  <c r="H31" i="14" s="1"/>
  <c r="B3" i="14"/>
  <c r="A1" i="15" s="1"/>
  <c r="B9" i="14"/>
  <c r="C9" i="14"/>
  <c r="C26" i="14" l="1"/>
  <c r="L107" i="9"/>
  <c r="K100" i="9" s="1"/>
  <c r="F7" i="9"/>
  <c r="F8" i="9" s="1"/>
  <c r="F9" i="9" s="1"/>
  <c r="F10" i="9" s="1"/>
  <c r="F11" i="9" s="1"/>
  <c r="F12" i="9" s="1"/>
  <c r="F13" i="9" s="1"/>
  <c r="F14" i="9" s="1"/>
  <c r="F15" i="9" s="1"/>
  <c r="F16" i="9" s="1"/>
  <c r="F17" i="9" s="1"/>
  <c r="F18" i="9" s="1"/>
  <c r="F19" i="9" s="1"/>
  <c r="F20" i="9" s="1"/>
  <c r="F21" i="9" s="1"/>
  <c r="F22" i="9" s="1"/>
  <c r="F23" i="9" s="1"/>
  <c r="F24" i="9" s="1"/>
  <c r="F25" i="9" s="1"/>
  <c r="F26" i="9" s="1"/>
  <c r="F27" i="9" s="1"/>
  <c r="F28" i="9" s="1"/>
  <c r="F29" i="9" s="1"/>
  <c r="F30" i="9" s="1"/>
  <c r="F31" i="9" s="1"/>
  <c r="F32" i="9" s="1"/>
  <c r="F33" i="9" s="1"/>
  <c r="F34" i="9" s="1"/>
  <c r="F35" i="9" s="1"/>
  <c r="F36" i="9" s="1"/>
  <c r="F37" i="9" s="1"/>
  <c r="F38" i="9" s="1"/>
  <c r="F39" i="9" s="1"/>
  <c r="F40" i="9" s="1"/>
  <c r="F41" i="9" s="1"/>
  <c r="F42" i="9" s="1"/>
  <c r="F43" i="9" s="1"/>
  <c r="F44" i="9" s="1"/>
  <c r="F45" i="9" s="1"/>
  <c r="F46" i="9" s="1"/>
  <c r="F47" i="9" s="1"/>
  <c r="F48" i="9" s="1"/>
  <c r="F49" i="9" s="1"/>
  <c r="F50" i="9" s="1"/>
  <c r="F51" i="9" s="1"/>
  <c r="F52" i="9" s="1"/>
  <c r="F53" i="9" s="1"/>
  <c r="F54" i="9" s="1"/>
  <c r="F55" i="9" s="1"/>
  <c r="F56" i="9" s="1"/>
  <c r="F57" i="9" s="1"/>
  <c r="F58" i="9" s="1"/>
  <c r="F59" i="9" s="1"/>
  <c r="F60" i="9" s="1"/>
  <c r="F61" i="9" s="1"/>
  <c r="F62" i="9" s="1"/>
  <c r="F63" i="9" s="1"/>
  <c r="F64" i="9" s="1"/>
  <c r="F65" i="9" s="1"/>
  <c r="F66" i="9" s="1"/>
  <c r="F67" i="9" s="1"/>
  <c r="F68" i="9" s="1"/>
  <c r="F69" i="9" s="1"/>
  <c r="F70" i="9" s="1"/>
  <c r="F71" i="9" s="1"/>
  <c r="F72" i="9" s="1"/>
  <c r="F73" i="9" s="1"/>
  <c r="F74" i="9" s="1"/>
  <c r="F75" i="9" s="1"/>
  <c r="F76" i="9" s="1"/>
  <c r="F77" i="9" s="1"/>
  <c r="F78" i="9" s="1"/>
  <c r="F79" i="9" s="1"/>
  <c r="F80" i="9" s="1"/>
  <c r="F81" i="9" s="1"/>
  <c r="F82" i="9" s="1"/>
  <c r="F83" i="9" s="1"/>
  <c r="F84" i="9" s="1"/>
  <c r="F85" i="9" s="1"/>
  <c r="F86" i="9" s="1"/>
  <c r="F87" i="9" s="1"/>
  <c r="F88" i="9" s="1"/>
  <c r="F89" i="9" s="1"/>
  <c r="F90" i="9" s="1"/>
  <c r="F91" i="9" s="1"/>
  <c r="F92" i="9" s="1"/>
  <c r="F93" i="9" s="1"/>
  <c r="F94" i="9" s="1"/>
  <c r="F95" i="9" s="1"/>
  <c r="F96" i="9" s="1"/>
  <c r="F97" i="9" s="1"/>
  <c r="F98" i="9" s="1"/>
  <c r="F99" i="9" s="1"/>
  <c r="F100" i="9" s="1"/>
  <c r="F101" i="9" s="1"/>
  <c r="F102" i="9" s="1"/>
  <c r="F103" i="9" s="1"/>
  <c r="F104" i="9" s="1"/>
  <c r="F105" i="9" s="1"/>
  <c r="F106" i="9" s="1"/>
  <c r="E6" i="10"/>
  <c r="B30" i="14" l="1"/>
  <c r="N105" i="15"/>
  <c r="E26" i="14"/>
  <c r="E7" i="10"/>
  <c r="E8" i="10" s="1"/>
  <c r="E9" i="10" s="1"/>
  <c r="E10" i="10" s="1"/>
  <c r="E11" i="10" s="1"/>
  <c r="E12" i="10" s="1"/>
  <c r="E13" i="10" s="1"/>
  <c r="E14" i="10" s="1"/>
  <c r="E15" i="10" s="1"/>
  <c r="E16" i="10" s="1"/>
  <c r="E17" i="10" s="1"/>
  <c r="E18" i="10" s="1"/>
  <c r="E19" i="10" s="1"/>
  <c r="E20" i="10" s="1"/>
  <c r="E21" i="10" s="1"/>
  <c r="E22" i="10" s="1"/>
  <c r="E23" i="10" s="1"/>
  <c r="E24" i="10" s="1"/>
  <c r="E25" i="10" s="1"/>
  <c r="E26" i="10" s="1"/>
  <c r="E27" i="10" s="1"/>
  <c r="E28" i="10" s="1"/>
  <c r="E29" i="10" s="1"/>
  <c r="E30" i="10" s="1"/>
  <c r="E31" i="10" s="1"/>
  <c r="E32" i="10" s="1"/>
  <c r="E33" i="10" s="1"/>
  <c r="E34" i="10" s="1"/>
  <c r="E35" i="10" s="1"/>
  <c r="E36" i="10" s="1"/>
  <c r="E37" i="10" s="1"/>
  <c r="E38" i="10" s="1"/>
  <c r="E39" i="10" s="1"/>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O105" i="15"/>
  <c r="Q105" i="15"/>
  <c r="M105" i="15"/>
  <c r="K105" i="15"/>
  <c r="C105" i="15"/>
  <c r="I105" i="15"/>
  <c r="G105" i="15"/>
  <c r="E105" i="15"/>
  <c r="J71" i="1"/>
  <c r="D69" i="15" s="1"/>
  <c r="T69" i="15" s="1"/>
  <c r="U69" i="15" s="1"/>
  <c r="J72" i="1"/>
  <c r="D70" i="15" s="1"/>
  <c r="T70" i="15" s="1"/>
  <c r="U70" i="15" s="1"/>
  <c r="J73" i="1"/>
  <c r="D71" i="15" s="1"/>
  <c r="T71" i="15" s="1"/>
  <c r="U71" i="15" s="1"/>
  <c r="J74" i="1"/>
  <c r="D72" i="15" s="1"/>
  <c r="T72" i="15" s="1"/>
  <c r="U72" i="15" s="1"/>
  <c r="J75" i="1"/>
  <c r="D73" i="15" s="1"/>
  <c r="T73" i="15" s="1"/>
  <c r="U73" i="15" s="1"/>
  <c r="J76" i="1"/>
  <c r="D74" i="15" s="1"/>
  <c r="T74" i="15" s="1"/>
  <c r="U74" i="15" s="1"/>
  <c r="J77" i="1"/>
  <c r="D75" i="15" s="1"/>
  <c r="T75" i="15" s="1"/>
  <c r="U75" i="15" s="1"/>
  <c r="J78" i="1"/>
  <c r="D76" i="15" s="1"/>
  <c r="T76" i="15" s="1"/>
  <c r="U76" i="15" s="1"/>
  <c r="J79" i="1"/>
  <c r="D77" i="15" s="1"/>
  <c r="T77" i="15" s="1"/>
  <c r="U77" i="15" s="1"/>
  <c r="J80" i="1"/>
  <c r="D78" i="15" s="1"/>
  <c r="T78" i="15" s="1"/>
  <c r="U78" i="15" s="1"/>
  <c r="J81" i="1"/>
  <c r="D79" i="15" s="1"/>
  <c r="T79" i="15" s="1"/>
  <c r="U79" i="15" s="1"/>
  <c r="J82" i="1"/>
  <c r="D80" i="15" s="1"/>
  <c r="T80" i="15" s="1"/>
  <c r="U80" i="15" s="1"/>
  <c r="J83" i="1"/>
  <c r="D81" i="15" s="1"/>
  <c r="T81" i="15" s="1"/>
  <c r="U81" i="15" s="1"/>
  <c r="J84" i="1"/>
  <c r="D82" i="15" s="1"/>
  <c r="T82" i="15" s="1"/>
  <c r="U82" i="15" s="1"/>
  <c r="J85" i="1"/>
  <c r="D83" i="15" s="1"/>
  <c r="T83" i="15" s="1"/>
  <c r="U83" i="15" s="1"/>
  <c r="J86" i="1"/>
  <c r="D84" i="15" s="1"/>
  <c r="T84" i="15" s="1"/>
  <c r="U84" i="15" s="1"/>
  <c r="J87" i="1"/>
  <c r="D85" i="15" s="1"/>
  <c r="T85" i="15" s="1"/>
  <c r="U85" i="15" s="1"/>
  <c r="J88" i="1"/>
  <c r="D86" i="15" s="1"/>
  <c r="T86" i="15" s="1"/>
  <c r="U86" i="15" s="1"/>
  <c r="J89" i="1"/>
  <c r="D87" i="15" s="1"/>
  <c r="T87" i="15" s="1"/>
  <c r="U87" i="15" s="1"/>
  <c r="J90" i="1"/>
  <c r="D88" i="15" s="1"/>
  <c r="T88" i="15" s="1"/>
  <c r="U88" i="15" s="1"/>
  <c r="J91" i="1"/>
  <c r="D89" i="15" s="1"/>
  <c r="T89" i="15" s="1"/>
  <c r="U89" i="15" s="1"/>
  <c r="J92" i="1"/>
  <c r="D90" i="15" s="1"/>
  <c r="T90" i="15" s="1"/>
  <c r="U90" i="15" s="1"/>
  <c r="J93" i="1"/>
  <c r="D91" i="15" s="1"/>
  <c r="T91" i="15" s="1"/>
  <c r="U91" i="15" s="1"/>
  <c r="J94" i="1"/>
  <c r="D92" i="15" s="1"/>
  <c r="T92" i="15" s="1"/>
  <c r="U92" i="15" s="1"/>
  <c r="J95" i="1"/>
  <c r="D93" i="15" s="1"/>
  <c r="T93" i="15" s="1"/>
  <c r="U93" i="15" s="1"/>
  <c r="J96" i="1"/>
  <c r="D94" i="15" s="1"/>
  <c r="T94" i="15" s="1"/>
  <c r="U94" i="15" s="1"/>
  <c r="J97" i="1"/>
  <c r="D95" i="15" s="1"/>
  <c r="T95" i="15" s="1"/>
  <c r="U95" i="15" s="1"/>
  <c r="J98" i="1"/>
  <c r="D96" i="15" s="1"/>
  <c r="T96" i="15" s="1"/>
  <c r="U96" i="15" s="1"/>
  <c r="J99" i="1"/>
  <c r="D97" i="15" s="1"/>
  <c r="T97" i="15" s="1"/>
  <c r="U97" i="15" s="1"/>
  <c r="J100" i="1"/>
  <c r="D98" i="15" s="1"/>
  <c r="T98" i="15" s="1"/>
  <c r="U98" i="15" s="1"/>
  <c r="J101" i="1"/>
  <c r="D99" i="15" s="1"/>
  <c r="T99" i="15" s="1"/>
  <c r="U99" i="15" s="1"/>
  <c r="J102" i="1"/>
  <c r="D100" i="15" s="1"/>
  <c r="T100" i="15" s="1"/>
  <c r="U100" i="15" s="1"/>
  <c r="J103" i="1"/>
  <c r="D101" i="15" s="1"/>
  <c r="T101" i="15" s="1"/>
  <c r="U101" i="15" s="1"/>
  <c r="C30" i="14" l="1"/>
  <c r="L107" i="10"/>
  <c r="K100" i="10" s="1"/>
  <c r="F7" i="10"/>
  <c r="F8" i="10" s="1"/>
  <c r="F9" i="10" s="1"/>
  <c r="F10" i="10" s="1"/>
  <c r="F11" i="10" s="1"/>
  <c r="F12" i="10" s="1"/>
  <c r="F13" i="10" s="1"/>
  <c r="F14" i="10" s="1"/>
  <c r="F15" i="10" s="1"/>
  <c r="F16" i="10" s="1"/>
  <c r="F17" i="10" s="1"/>
  <c r="F18" i="10" s="1"/>
  <c r="F19" i="10" s="1"/>
  <c r="F20" i="10" s="1"/>
  <c r="F21" i="10" s="1"/>
  <c r="F22" i="10" s="1"/>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5" i="10" s="1"/>
  <c r="F66" i="10" s="1"/>
  <c r="F67" i="10" s="1"/>
  <c r="F68" i="10" s="1"/>
  <c r="F69" i="10" s="1"/>
  <c r="F70" i="10" s="1"/>
  <c r="F71" i="10" s="1"/>
  <c r="F72" i="10" s="1"/>
  <c r="F73" i="10" s="1"/>
  <c r="F74" i="10" s="1"/>
  <c r="F75" i="10" s="1"/>
  <c r="F76" i="10" s="1"/>
  <c r="F77" i="10" s="1"/>
  <c r="F78" i="10" s="1"/>
  <c r="F79" i="10" s="1"/>
  <c r="F80" i="10" s="1"/>
  <c r="F81" i="10" s="1"/>
  <c r="F82" i="10" s="1"/>
  <c r="F83" i="10" s="1"/>
  <c r="F84" i="10" s="1"/>
  <c r="F85" i="10" s="1"/>
  <c r="F86" i="10" s="1"/>
  <c r="F87" i="10" s="1"/>
  <c r="F88" i="10" s="1"/>
  <c r="F89" i="10" s="1"/>
  <c r="F90" i="10" s="1"/>
  <c r="F91" i="10" s="1"/>
  <c r="F92" i="10" s="1"/>
  <c r="F93" i="10" s="1"/>
  <c r="F94" i="10" s="1"/>
  <c r="F95" i="10" s="1"/>
  <c r="F96" i="10" s="1"/>
  <c r="F97" i="10" s="1"/>
  <c r="F98" i="10" s="1"/>
  <c r="F99" i="10" s="1"/>
  <c r="F100" i="10" s="1"/>
  <c r="F101" i="10" s="1"/>
  <c r="F102" i="10" s="1"/>
  <c r="F103" i="10" s="1"/>
  <c r="F104" i="10" s="1"/>
  <c r="F105" i="10" s="1"/>
  <c r="F106" i="10" s="1"/>
  <c r="E6" i="11"/>
  <c r="B31" i="14" l="1"/>
  <c r="L107" i="11"/>
  <c r="P105" i="15"/>
  <c r="E30" i="14"/>
  <c r="E7" i="11"/>
  <c r="E8" i="11" s="1"/>
  <c r="E9" i="11" s="1"/>
  <c r="E10" i="11" s="1"/>
  <c r="E11" i="11" s="1"/>
  <c r="E12" i="11" s="1"/>
  <c r="E13" i="11" s="1"/>
  <c r="E14" i="11" s="1"/>
  <c r="E15" i="11" s="1"/>
  <c r="E16" i="11" s="1"/>
  <c r="E17" i="11" s="1"/>
  <c r="E18" i="11" s="1"/>
  <c r="E19" i="11" s="1"/>
  <c r="E20" i="11" s="1"/>
  <c r="E21" i="11" s="1"/>
  <c r="E22" i="11" s="1"/>
  <c r="E23" i="11" s="1"/>
  <c r="E24" i="11" s="1"/>
  <c r="E25" i="11" s="1"/>
  <c r="E26" i="11" s="1"/>
  <c r="E27" i="11" s="1"/>
  <c r="E28" i="11" s="1"/>
  <c r="E29" i="11" s="1"/>
  <c r="E30" i="11" s="1"/>
  <c r="E31" i="11" s="1"/>
  <c r="E32" i="11" s="1"/>
  <c r="E33" i="11" s="1"/>
  <c r="E34" i="11" s="1"/>
  <c r="E35" i="11" s="1"/>
  <c r="E36" i="11" s="1"/>
  <c r="E37" i="11" s="1"/>
  <c r="E38" i="11" s="1"/>
  <c r="E39" i="11" s="1"/>
  <c r="E40" i="11" s="1"/>
  <c r="E41" i="11" s="1"/>
  <c r="E42" i="11" s="1"/>
  <c r="E43" i="11" s="1"/>
  <c r="E44" i="11" s="1"/>
  <c r="E45" i="11" s="1"/>
  <c r="E46" i="11" s="1"/>
  <c r="E47" i="11" s="1"/>
  <c r="E48" i="11" s="1"/>
  <c r="E49" i="11" s="1"/>
  <c r="E50" i="11" s="1"/>
  <c r="E51" i="11" s="1"/>
  <c r="E52" i="11" s="1"/>
  <c r="E53" i="11" s="1"/>
  <c r="E54" i="11" s="1"/>
  <c r="E55" i="11" s="1"/>
  <c r="E56" i="11" s="1"/>
  <c r="E57" i="11" s="1"/>
  <c r="E58" i="11" s="1"/>
  <c r="E59" i="11" s="1"/>
  <c r="E60" i="11" s="1"/>
  <c r="E61" i="11" s="1"/>
  <c r="E62" i="11" s="1"/>
  <c r="E63" i="11" s="1"/>
  <c r="E64" i="11" s="1"/>
  <c r="E65" i="11" s="1"/>
  <c r="E66" i="11" s="1"/>
  <c r="E67" i="11" s="1"/>
  <c r="E68" i="11" s="1"/>
  <c r="E69" i="11" s="1"/>
  <c r="E70" i="11" s="1"/>
  <c r="E71" i="11" s="1"/>
  <c r="E72" i="11" s="1"/>
  <c r="E73" i="11" s="1"/>
  <c r="E74" i="11" s="1"/>
  <c r="E75" i="11" s="1"/>
  <c r="E76" i="11" s="1"/>
  <c r="E77" i="11" s="1"/>
  <c r="E78" i="11" s="1"/>
  <c r="E79" i="11" s="1"/>
  <c r="E80" i="11" s="1"/>
  <c r="E81" i="11" s="1"/>
  <c r="E82" i="11" s="1"/>
  <c r="E83" i="11" s="1"/>
  <c r="E84" i="11" s="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E105" i="11" s="1"/>
  <c r="E106" i="11" s="1"/>
  <c r="K100" i="11" l="1"/>
  <c r="R105" i="15"/>
  <c r="E31" i="14"/>
  <c r="F7" i="11"/>
  <c r="F8" i="11" s="1"/>
  <c r="F9" i="11" s="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C31" i="14"/>
  <c r="J11" i="1"/>
  <c r="J21" i="1"/>
  <c r="D19" i="15" s="1"/>
  <c r="T19" i="15" s="1"/>
  <c r="U19" i="15" s="1"/>
  <c r="J13" i="1"/>
  <c r="K13" i="1" s="1"/>
  <c r="L13" i="1" s="1"/>
  <c r="J9" i="1"/>
  <c r="J18" i="1"/>
  <c r="D16" i="15" s="1"/>
  <c r="T16" i="15" s="1"/>
  <c r="U16" i="15" s="1"/>
  <c r="J15" i="1"/>
  <c r="J24" i="1"/>
  <c r="D22" i="15" s="1"/>
  <c r="T22" i="15" s="1"/>
  <c r="U22" i="15" s="1"/>
  <c r="J8" i="1"/>
  <c r="J20" i="1"/>
  <c r="D18" i="15" s="1"/>
  <c r="T18" i="15" s="1"/>
  <c r="U18" i="15" s="1"/>
  <c r="J22" i="1"/>
  <c r="D20" i="15" s="1"/>
  <c r="T20" i="15" s="1"/>
  <c r="U20" i="15" s="1"/>
  <c r="J23" i="1"/>
  <c r="D21" i="15" s="1"/>
  <c r="T21" i="15" s="1"/>
  <c r="U21" i="15" s="1"/>
  <c r="J12" i="1"/>
  <c r="K12" i="1" s="1"/>
  <c r="L12" i="1" s="1"/>
  <c r="J17" i="1"/>
  <c r="J14" i="1"/>
  <c r="J6" i="1"/>
  <c r="J10" i="1"/>
  <c r="K10" i="1" s="1"/>
  <c r="L10" i="1" s="1"/>
  <c r="J19" i="1"/>
  <c r="D17" i="15" s="1"/>
  <c r="T17" i="15" s="1"/>
  <c r="U17" i="15" s="1"/>
  <c r="J25" i="1"/>
  <c r="D23" i="15" s="1"/>
  <c r="T23" i="15" s="1"/>
  <c r="U23" i="15" s="1"/>
  <c r="J26" i="1"/>
  <c r="D24" i="15" s="1"/>
  <c r="T24" i="15" s="1"/>
  <c r="U24" i="15" s="1"/>
  <c r="J27" i="1"/>
  <c r="D25" i="15" s="1"/>
  <c r="T25" i="15" s="1"/>
  <c r="U25" i="15" s="1"/>
  <c r="J28" i="1"/>
  <c r="D26" i="15" s="1"/>
  <c r="T26" i="15" s="1"/>
  <c r="U26" i="15" s="1"/>
  <c r="J29" i="1"/>
  <c r="D27" i="15" s="1"/>
  <c r="T27" i="15" s="1"/>
  <c r="U27" i="15" s="1"/>
  <c r="J30" i="1"/>
  <c r="D28" i="15" s="1"/>
  <c r="T28" i="15" s="1"/>
  <c r="U28" i="15" s="1"/>
  <c r="J31" i="1"/>
  <c r="D29" i="15" s="1"/>
  <c r="T29" i="15" s="1"/>
  <c r="U29" i="15" s="1"/>
  <c r="J32" i="1"/>
  <c r="D30" i="15" s="1"/>
  <c r="T30" i="15" s="1"/>
  <c r="U30" i="15" s="1"/>
  <c r="J33" i="1"/>
  <c r="D31" i="15" s="1"/>
  <c r="T31" i="15" s="1"/>
  <c r="U31" i="15" s="1"/>
  <c r="J34" i="1"/>
  <c r="D32" i="15" s="1"/>
  <c r="T32" i="15" s="1"/>
  <c r="U32" i="15" s="1"/>
  <c r="J35" i="1"/>
  <c r="D33" i="15" s="1"/>
  <c r="T33" i="15" s="1"/>
  <c r="U33" i="15" s="1"/>
  <c r="J36" i="1"/>
  <c r="D34" i="15" s="1"/>
  <c r="T34" i="15" s="1"/>
  <c r="U34" i="15" s="1"/>
  <c r="J37" i="1"/>
  <c r="D35" i="15" s="1"/>
  <c r="T35" i="15" s="1"/>
  <c r="U35" i="15" s="1"/>
  <c r="J38" i="1"/>
  <c r="D36" i="15" s="1"/>
  <c r="T36" i="15" s="1"/>
  <c r="U36" i="15" s="1"/>
  <c r="J39" i="1"/>
  <c r="D37" i="15" s="1"/>
  <c r="T37" i="15" s="1"/>
  <c r="U37" i="15" s="1"/>
  <c r="J40" i="1"/>
  <c r="D38" i="15" s="1"/>
  <c r="T38" i="15" s="1"/>
  <c r="U38" i="15" s="1"/>
  <c r="J41" i="1"/>
  <c r="D39" i="15" s="1"/>
  <c r="T39" i="15" s="1"/>
  <c r="U39" i="15" s="1"/>
  <c r="J42" i="1"/>
  <c r="D40" i="15" s="1"/>
  <c r="T40" i="15" s="1"/>
  <c r="U40" i="15" s="1"/>
  <c r="J43" i="1"/>
  <c r="D41" i="15" s="1"/>
  <c r="T41" i="15" s="1"/>
  <c r="U41" i="15" s="1"/>
  <c r="J44" i="1"/>
  <c r="D42" i="15" s="1"/>
  <c r="T42" i="15" s="1"/>
  <c r="U42" i="15" s="1"/>
  <c r="J45" i="1"/>
  <c r="D43" i="15" s="1"/>
  <c r="T43" i="15" s="1"/>
  <c r="U43" i="15" s="1"/>
  <c r="J46" i="1"/>
  <c r="D44" i="15" s="1"/>
  <c r="T44" i="15" s="1"/>
  <c r="U44" i="15" s="1"/>
  <c r="J47" i="1"/>
  <c r="D45" i="15" s="1"/>
  <c r="T45" i="15" s="1"/>
  <c r="U45" i="15" s="1"/>
  <c r="J48" i="1"/>
  <c r="D46" i="15" s="1"/>
  <c r="T46" i="15" s="1"/>
  <c r="U46" i="15" s="1"/>
  <c r="J49" i="1"/>
  <c r="D47" i="15" s="1"/>
  <c r="T47" i="15" s="1"/>
  <c r="U47" i="15" s="1"/>
  <c r="J50" i="1"/>
  <c r="D48" i="15" s="1"/>
  <c r="T48" i="15" s="1"/>
  <c r="U48" i="15" s="1"/>
  <c r="J51" i="1"/>
  <c r="D49" i="15" s="1"/>
  <c r="T49" i="15" s="1"/>
  <c r="U49" i="15" s="1"/>
  <c r="J52" i="1"/>
  <c r="D50" i="15" s="1"/>
  <c r="T50" i="15" s="1"/>
  <c r="U50" i="15" s="1"/>
  <c r="J53" i="1"/>
  <c r="D51" i="15" s="1"/>
  <c r="T51" i="15" s="1"/>
  <c r="U51" i="15" s="1"/>
  <c r="J54" i="1"/>
  <c r="D52" i="15" s="1"/>
  <c r="T52" i="15" s="1"/>
  <c r="U52" i="15" s="1"/>
  <c r="J55" i="1"/>
  <c r="D53" i="15" s="1"/>
  <c r="T53" i="15" s="1"/>
  <c r="U53" i="15" s="1"/>
  <c r="J56" i="1"/>
  <c r="D54" i="15" s="1"/>
  <c r="T54" i="15" s="1"/>
  <c r="U54" i="15" s="1"/>
  <c r="J57" i="1"/>
  <c r="D55" i="15" s="1"/>
  <c r="T55" i="15" s="1"/>
  <c r="U55" i="15" s="1"/>
  <c r="J58" i="1"/>
  <c r="D56" i="15" s="1"/>
  <c r="T56" i="15" s="1"/>
  <c r="U56" i="15" s="1"/>
  <c r="J59" i="1"/>
  <c r="D57" i="15" s="1"/>
  <c r="T57" i="15" s="1"/>
  <c r="U57" i="15" s="1"/>
  <c r="J60" i="1"/>
  <c r="D58" i="15" s="1"/>
  <c r="T58" i="15" s="1"/>
  <c r="U58" i="15" s="1"/>
  <c r="J61" i="1"/>
  <c r="D59" i="15" s="1"/>
  <c r="T59" i="15" s="1"/>
  <c r="U59" i="15" s="1"/>
  <c r="J62" i="1"/>
  <c r="D60" i="15" s="1"/>
  <c r="T60" i="15" s="1"/>
  <c r="U60" i="15" s="1"/>
  <c r="J63" i="1"/>
  <c r="D61" i="15" s="1"/>
  <c r="T61" i="15" s="1"/>
  <c r="U61" i="15" s="1"/>
  <c r="J64" i="1"/>
  <c r="D62" i="15" s="1"/>
  <c r="T62" i="15" s="1"/>
  <c r="U62" i="15" s="1"/>
  <c r="J65" i="1"/>
  <c r="D63" i="15" s="1"/>
  <c r="T63" i="15" s="1"/>
  <c r="U63" i="15" s="1"/>
  <c r="J66" i="1"/>
  <c r="D64" i="15" s="1"/>
  <c r="T64" i="15" s="1"/>
  <c r="U64" i="15" s="1"/>
  <c r="J67" i="1"/>
  <c r="D65" i="15" s="1"/>
  <c r="T65" i="15" s="1"/>
  <c r="U65" i="15" s="1"/>
  <c r="J68" i="1"/>
  <c r="D66" i="15" s="1"/>
  <c r="T66" i="15" s="1"/>
  <c r="U66" i="15" s="1"/>
  <c r="J69" i="1"/>
  <c r="D67" i="15" s="1"/>
  <c r="T67" i="15" s="1"/>
  <c r="U67" i="15" s="1"/>
  <c r="J70" i="1"/>
  <c r="D68" i="15" s="1"/>
  <c r="T68" i="15" s="1"/>
  <c r="U68" i="15" s="1"/>
  <c r="J104" i="1"/>
  <c r="J105" i="1"/>
  <c r="D103" i="15" s="1"/>
  <c r="T103" i="15" s="1"/>
  <c r="U103" i="15" s="1"/>
  <c r="J106" i="1"/>
  <c r="D104" i="15" s="1"/>
  <c r="T104" i="15" s="1"/>
  <c r="U104" i="15" s="1"/>
  <c r="K6" i="1" l="1"/>
  <c r="L6" i="1" s="1"/>
  <c r="D15" i="15"/>
  <c r="T15" i="15" s="1"/>
  <c r="U15" i="15" s="1"/>
  <c r="K17" i="1"/>
  <c r="K15" i="1"/>
  <c r="L15" i="1" s="1"/>
  <c r="K8" i="1" s="1"/>
  <c r="L8" i="1" s="1"/>
  <c r="D6" i="15" s="1"/>
  <c r="T6" i="15" s="1"/>
  <c r="U6" i="15" s="1"/>
  <c r="K14" i="1"/>
  <c r="L14" i="1" s="1"/>
  <c r="D12" i="15" s="1"/>
  <c r="T12" i="15" s="1"/>
  <c r="U12" i="15" s="1"/>
  <c r="K11" i="1"/>
  <c r="L11" i="1" s="1"/>
  <c r="D9" i="15" s="1"/>
  <c r="T9" i="15" s="1"/>
  <c r="U9" i="15" s="1"/>
  <c r="D11" i="15"/>
  <c r="T11" i="15" s="1"/>
  <c r="U11" i="15" s="1"/>
  <c r="D10" i="15"/>
  <c r="T10" i="15" s="1"/>
  <c r="U10" i="15" s="1"/>
  <c r="D8" i="15"/>
  <c r="T8" i="15" s="1"/>
  <c r="U8" i="15" s="1"/>
  <c r="D102" i="15"/>
  <c r="T102" i="15" s="1"/>
  <c r="U102" i="15" s="1"/>
  <c r="D13" i="15" l="1"/>
  <c r="T13" i="15" s="1"/>
  <c r="U13" i="15" s="1"/>
  <c r="D4" i="15"/>
  <c r="T4" i="15" s="1"/>
  <c r="U4" i="15" s="1"/>
  <c r="F9" i="14"/>
  <c r="I10" i="14" s="1"/>
  <c r="E22" i="14" l="1"/>
  <c r="I21" i="14" s="1"/>
  <c r="E27" i="14" l="1"/>
  <c r="I26" i="14" s="1"/>
  <c r="J16" i="1" l="1"/>
  <c r="J7" i="1"/>
  <c r="K7" i="1" s="1"/>
  <c r="L7" i="1" s="1"/>
  <c r="K16" i="1" l="1"/>
  <c r="L16" i="1" s="1"/>
  <c r="K9" i="1" s="1"/>
  <c r="L9" i="1" s="1"/>
  <c r="D7" i="15" s="1"/>
  <c r="T7" i="15" s="1"/>
  <c r="U7" i="15" s="1"/>
  <c r="D5" i="15"/>
  <c r="T5" i="15" s="1"/>
  <c r="U5" i="15" s="1"/>
  <c r="L107" i="1" l="1"/>
  <c r="K100" i="1" s="1"/>
  <c r="D14" i="15"/>
  <c r="T14" i="15" s="1"/>
  <c r="U14" i="15" s="1"/>
  <c r="U105" i="15" s="1"/>
  <c r="E34" i="14" s="1"/>
  <c r="E32" i="14"/>
  <c r="I32" i="14" s="1"/>
  <c r="F8" i="1"/>
  <c r="D105" i="15" l="1"/>
  <c r="E15" i="14" s="1"/>
  <c r="T105" i="15"/>
  <c r="F9" i="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C15" i="14" l="1"/>
  <c r="E2" i="15" l="1"/>
  <c r="G2" i="15" l="1"/>
  <c r="I2" i="15" l="1"/>
  <c r="K2" i="15" l="1"/>
  <c r="M2" i="15" l="1"/>
  <c r="E8" i="1" l="1"/>
  <c r="O2" i="15" l="1"/>
  <c r="E9" i="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3" i="1" s="1"/>
  <c r="E104" i="1" s="1"/>
  <c r="E105" i="1" s="1"/>
  <c r="E106" i="1" s="1"/>
  <c r="Q2" i="15" l="1"/>
  <c r="E17" i="14" l="1"/>
  <c r="I16" i="14" l="1"/>
  <c r="E35" i="14"/>
  <c r="E37" i="14" s="1"/>
  <c r="S105" i="15"/>
</calcChain>
</file>

<file path=xl/sharedStrings.xml><?xml version="1.0" encoding="utf-8"?>
<sst xmlns="http://schemas.openxmlformats.org/spreadsheetml/2006/main" count="458" uniqueCount="97">
  <si>
    <t xml:space="preserve">Top Up </t>
  </si>
  <si>
    <t xml:space="preserve">Employer Name: </t>
  </si>
  <si>
    <t>Work Period Start</t>
  </si>
  <si>
    <t>Work Period End</t>
  </si>
  <si>
    <t>Yukon Essential Workers Income Support Program</t>
  </si>
  <si>
    <t>YES</t>
  </si>
  <si>
    <t>NO</t>
  </si>
  <si>
    <t>TOTAL REBATE</t>
  </si>
  <si>
    <t>ADVANCE</t>
  </si>
  <si>
    <t>ACTUAL</t>
  </si>
  <si>
    <t>Rate Type</t>
  </si>
  <si>
    <t xml:space="preserve">Summary </t>
  </si>
  <si>
    <t>Worksheet</t>
  </si>
  <si>
    <t>Period Start</t>
  </si>
  <si>
    <t>Period End</t>
  </si>
  <si>
    <t>Forecast</t>
  </si>
  <si>
    <t>Advance</t>
  </si>
  <si>
    <t>Payment #</t>
  </si>
  <si>
    <t>Payment Amount</t>
  </si>
  <si>
    <t>TOTAL</t>
  </si>
  <si>
    <t>FINAL</t>
  </si>
  <si>
    <t xml:space="preserve">Vendor ID: </t>
  </si>
  <si>
    <t xml:space="preserve">Signatures </t>
  </si>
  <si>
    <t>ADVANCE FORECAST</t>
  </si>
  <si>
    <t>Advance Period</t>
  </si>
  <si>
    <t>Advance @ 90%</t>
  </si>
  <si>
    <t>Processed By</t>
  </si>
  <si>
    <t>Approved By</t>
  </si>
  <si>
    <t xml:space="preserve">Date </t>
  </si>
  <si>
    <t>Date</t>
  </si>
  <si>
    <t>Period</t>
  </si>
  <si>
    <t>Actual Total</t>
  </si>
  <si>
    <t>Request Date:</t>
  </si>
  <si>
    <t>Subsidy</t>
  </si>
  <si>
    <t>Paystub provided for this period?</t>
  </si>
  <si>
    <t>Employee's First Name</t>
  </si>
  <si>
    <t>Employee's  Last Name</t>
  </si>
  <si>
    <t xml:space="preserve">Employee's Essential Occupation </t>
  </si>
  <si>
    <t>Hourly Rate             (no less than $13.71, no more than $20.00)</t>
  </si>
  <si>
    <t>Regular Worked Hours (Excludes OT and nonworked STAT)</t>
  </si>
  <si>
    <t xml:space="preserve">BUSINESS NAME: </t>
  </si>
  <si>
    <t xml:space="preserve">Employer Compensation </t>
  </si>
  <si>
    <t>Employee Payout</t>
  </si>
  <si>
    <t>Hourly Top Up</t>
  </si>
  <si>
    <t>OUI</t>
  </si>
  <si>
    <t>NON</t>
  </si>
  <si>
    <t>INSTRUCTIONS :</t>
  </si>
  <si>
    <t>2. À l'onglet Period One, indiquez le POSTE ESSENTIEL OCCUPÉ par chaque employé. L'information se propagera dans les autres périodes de paie. Si l'employé change de poste, l'information pourra être changés pour la période de paie visée.</t>
  </si>
  <si>
    <t>3. Modifiez les date de DÉBUT DE LA PÉRIODE D'EMPLOI et de la FIN DE LA PÉRIODE D'EMPLOI pour les faire corrrespondre à celles apparaissant aux fiches de paie de la période visée.</t>
  </si>
  <si>
    <t>4. Le TAUX HORAIRE doit correspondre à celui apparaissant aux fiches de paie de la période visée (et, le cas échéant, il doit comprendre le complément de salaire horaire).</t>
  </si>
  <si>
    <t>5. Les HEURES TRAVAILLÉES doivent correspondre à celles apparaissant aux fiches de paie de la période visée. Elles ne doivent pas comprendre les heures supplémentaires ni les jours fériés non ouvrés.</t>
  </si>
  <si>
    <t>6. Le montant de la SUBVENTION sera automatiquement calculé, sauf si le taux horaire de l'employé est inférieur à 13,71 $ ou dépasse 20,00 $, si le DÉBUT DE LA PÉRIODE D'EMPLOI est avant le 15 octobre 2020 et si la FIN DE LA PÉRIODE D'EMPLOI est après le 15 février 2021.</t>
  </si>
  <si>
    <t>RAPPEL :</t>
  </si>
  <si>
    <t>o Le total des heures déclarées pour un employé NE PEUT PAS dépasser 640.
o Le programme NE PEUT PAS durer plus de 16 semaines.  
o Le premier jour du programme NE PEUT PAS être avant le 15 octobre 2020.
o Le dernier jour du programme NE PEUT PAS être après le 15 février 2021.</t>
  </si>
  <si>
    <t>Programme de soutien du revenu pour les travailleurs essentiels du Yukon</t>
  </si>
  <si>
    <t>Dénomination sociale ou nom de l’entreprise</t>
  </si>
  <si>
    <t>INDIQUEZ LA DÉNOMINATION SOCIALE OU LE NOM DE L'ENTREPRISE ICI</t>
  </si>
  <si>
    <t>Est-ce que votre demande est remplie et signée?</t>
  </si>
  <si>
    <t>Est-ce que votre entreprise a le statut active ou en règle auprès d’Entreprises, associations et coopératives?</t>
  </si>
  <si>
    <t>Avez-vous fourni une preuve d'admissibilité?</t>
  </si>
  <si>
    <t>Prénom de l'employé</t>
  </si>
  <si>
    <t>Nom de famille de l'employé</t>
  </si>
  <si>
    <t>Est-ce que l'employé est un candidat à l'immigration?</t>
  </si>
  <si>
    <t>Avez-vous fourni le formulaire de consentement de l'employé?</t>
  </si>
  <si>
    <t>Adresse de l’employé</t>
  </si>
  <si>
    <t>S’agit-il de la résidence principale de l’employé pendant que le programme est offert au Yukon?</t>
  </si>
  <si>
    <t xml:space="preserve">Dénomination sociale de l'entreprise : </t>
  </si>
  <si>
    <t xml:space="preserve">Poste essentiel occupé par l'employé </t>
  </si>
  <si>
    <t>Début de la période d'emploi -  NE PEUT PAS ÊTRE AVANT LE 15 OCTOBRE</t>
  </si>
  <si>
    <t>Fin de la période d'emploi - NE PEUT PAS ÊTRE APRÈS LE 15 FÉVRIER</t>
  </si>
  <si>
    <t>Taux horaire             (ne peut être inférieur à 13,71 $ ni supérieur à 20,00 $)</t>
  </si>
  <si>
    <t>Heures normales travaillées (à l’exclusion des heures supplémentaires et des jours fériés non ouvrés)</t>
  </si>
  <si>
    <t>Subvention</t>
  </si>
  <si>
    <t>REMBOURSEMENT TOTAL</t>
  </si>
  <si>
    <t>Poste essentiel occupé par l'employé; le modifier si nécessaire</t>
  </si>
  <si>
    <t>Taux horaire             (ne peut être inférieur à 13,71 $ ni supérieur à 20,00 $); le modifier si nécessaire</t>
  </si>
  <si>
    <t>Heures de l'employé à ce jour - Ne peut dépasser 640</t>
  </si>
  <si>
    <t>Heures – période 1</t>
  </si>
  <si>
    <t xml:space="preserve">Subvention – période 1 </t>
  </si>
  <si>
    <t xml:space="preserve">Heures – période 2 </t>
  </si>
  <si>
    <t xml:space="preserve">Subvention – période 2 </t>
  </si>
  <si>
    <t>Heures – période 3</t>
  </si>
  <si>
    <t xml:space="preserve">Subvention – période 3 </t>
  </si>
  <si>
    <t>Heures – période 4</t>
  </si>
  <si>
    <t xml:space="preserve">Subvention – période 4 </t>
  </si>
  <si>
    <t>Heures – période 5</t>
  </si>
  <si>
    <t xml:space="preserve">Subvention – période 5 </t>
  </si>
  <si>
    <t>Heures – période 6</t>
  </si>
  <si>
    <t xml:space="preserve">Subvention – période 6 </t>
  </si>
  <si>
    <t>Heures – période 7</t>
  </si>
  <si>
    <t xml:space="preserve">Subvention – période 7 </t>
  </si>
  <si>
    <t>Heures – période 8</t>
  </si>
  <si>
    <t xml:space="preserve">Subvention – période 8 </t>
  </si>
  <si>
    <t>Heures totales pour l'employé - NE PEUT PAS DÉPASSER 640 HEURES</t>
  </si>
  <si>
    <t>Remise totale pour l’employé</t>
  </si>
  <si>
    <t>Compensation  de 100 $</t>
  </si>
  <si>
    <r>
      <t xml:space="preserve">1. Remplissez d'abord l'onglet </t>
    </r>
    <r>
      <rPr>
        <i/>
        <sz val="18"/>
        <color theme="1"/>
        <rFont val="Nunito Sans"/>
      </rPr>
      <t>Information Sheet-Complete 1</t>
    </r>
    <r>
      <rPr>
        <i/>
        <vertAlign val="superscript"/>
        <sz val="18"/>
        <color theme="1"/>
        <rFont val="Nunito Sans"/>
      </rPr>
      <t>st</t>
    </r>
    <r>
      <rPr>
        <sz val="18"/>
        <color theme="1"/>
        <rFont val="Nunito Sans"/>
      </rPr>
      <t>. Les noms des employés se propageront dans les autres onglets. Les renseignements de chacun des employés doivent y être indiqué.  Passez ensuite à l'onglet PERIOD ONE. Chaque onglet correspond à une période de paie.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</si>
</sst>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36"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b/>
      <sz val="11"/>
      <color theme="1"/>
      <name val="Arial"/>
      <family val="2"/>
    </font>
    <font>
      <b/>
      <sz val="12"/>
      <color theme="1"/>
      <name val="Arial"/>
      <family val="2"/>
    </font>
    <font>
      <b/>
      <sz val="22"/>
      <color theme="0"/>
      <name val="Arial"/>
      <family val="2"/>
    </font>
    <font>
      <sz val="12"/>
      <color theme="1"/>
      <name val="Arial"/>
      <family val="2"/>
    </font>
    <font>
      <b/>
      <sz val="14"/>
      <color theme="1"/>
      <name val="Arial"/>
      <family val="2"/>
    </font>
    <font>
      <b/>
      <sz val="18"/>
      <color theme="0"/>
      <name val="Arial"/>
      <family val="2"/>
    </font>
    <font>
      <b/>
      <sz val="13"/>
      <color theme="1"/>
      <name val="Arial"/>
      <family val="2"/>
    </font>
    <font>
      <b/>
      <sz val="13"/>
      <name val="Arial"/>
      <family val="2"/>
    </font>
    <font>
      <sz val="13"/>
      <color theme="1"/>
      <name val="Arial"/>
      <family val="2"/>
    </font>
    <font>
      <sz val="12"/>
      <name val="Arial"/>
      <family val="2"/>
    </font>
    <font>
      <sz val="12"/>
      <color rgb="FFFF0000"/>
      <name val="Arial"/>
      <family val="2"/>
    </font>
    <font>
      <sz val="2"/>
      <color theme="1"/>
      <name val="Arial"/>
      <family val="2"/>
    </font>
    <font>
      <b/>
      <sz val="16"/>
      <color theme="0" tint="-4.9989318521683403E-2"/>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b/>
      <sz val="16"/>
      <color theme="0"/>
      <name val="Arial"/>
      <family val="2"/>
    </font>
    <font>
      <sz val="11"/>
      <color theme="1"/>
      <name val="Arial"/>
      <family val="2"/>
    </font>
    <font>
      <sz val="11"/>
      <color theme="1"/>
      <name val="Nunito Sans"/>
    </font>
    <font>
      <b/>
      <sz val="11"/>
      <color theme="1"/>
      <name val="Nunito Sans"/>
    </font>
    <font>
      <sz val="11"/>
      <color theme="1"/>
      <name val="Arial"/>
      <family val="2"/>
    </font>
    <font>
      <b/>
      <sz val="20"/>
      <color theme="1"/>
      <name val="Arial"/>
      <family val="2"/>
    </font>
    <font>
      <b/>
      <u/>
      <sz val="13"/>
      <color theme="10"/>
      <name val="Arial"/>
      <family val="2"/>
    </font>
    <font>
      <b/>
      <sz val="22"/>
      <color theme="1"/>
      <name val="Nunito Sans"/>
    </font>
    <font>
      <sz val="18"/>
      <color theme="1"/>
      <name val="Nunito Sans"/>
    </font>
    <font>
      <sz val="16"/>
      <color theme="1"/>
      <name val="Nunito Sans"/>
    </font>
    <font>
      <b/>
      <sz val="16"/>
      <color rgb="FFFF0000"/>
      <name val="Nunito Sans"/>
    </font>
    <font>
      <sz val="16"/>
      <color rgb="FFFF0000"/>
      <name val="Nunito Sans"/>
    </font>
    <font>
      <sz val="18"/>
      <color rgb="FFFF0000"/>
      <name val="Nunito Sans"/>
    </font>
    <font>
      <i/>
      <sz val="18"/>
      <color theme="1"/>
      <name val="Nunito Sans"/>
    </font>
    <font>
      <i/>
      <vertAlign val="superscript"/>
      <sz val="18"/>
      <color theme="1"/>
      <name val="Nunito Sans"/>
    </font>
  </fonts>
  <fills count="10">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0070C0"/>
        <bgColor indexed="64"/>
      </patternFill>
    </fill>
    <fill>
      <patternFill patternType="solid">
        <fgColor theme="1"/>
        <bgColor indexed="64"/>
      </patternFill>
    </fill>
    <fill>
      <patternFill patternType="solid">
        <fgColor theme="8" tint="0.79998168889431442"/>
        <bgColor indexed="64"/>
      </patternFill>
    </fill>
    <fill>
      <patternFill patternType="solid">
        <fgColor rgb="FF00CC5C"/>
        <bgColor indexed="64"/>
      </patternFill>
    </fill>
    <fill>
      <patternFill patternType="solid">
        <fgColor theme="2" tint="-9.9978637043366805E-2"/>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bottom style="double">
        <color indexed="64"/>
      </bottom>
      <diagonal/>
    </border>
    <border>
      <left/>
      <right style="thick">
        <color auto="1"/>
      </right>
      <top/>
      <bottom/>
      <diagonal/>
    </border>
    <border>
      <left style="thick">
        <color auto="1"/>
      </left>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2" fillId="0" borderId="0"/>
  </cellStyleXfs>
  <cellXfs count="169">
    <xf numFmtId="0" fontId="0" fillId="0" borderId="0" xfId="0"/>
    <xf numFmtId="0" fontId="0" fillId="0" borderId="0" xfId="0" applyAlignment="1">
      <alignment horizontal="left"/>
    </xf>
    <xf numFmtId="0" fontId="3"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3" fillId="0" borderId="0" xfId="0" applyFont="1" applyProtection="1">
      <protection locked="0"/>
    </xf>
    <xf numFmtId="0" fontId="3" fillId="0" borderId="0" xfId="0" applyFont="1" applyProtection="1"/>
    <xf numFmtId="0" fontId="5" fillId="4" borderId="0" xfId="0" applyFont="1" applyFill="1" applyAlignment="1" applyProtection="1">
      <alignment horizontal="center" vertical="top" wrapText="1"/>
    </xf>
    <xf numFmtId="0" fontId="3" fillId="0" borderId="0" xfId="0" applyFont="1" applyAlignment="1" applyProtection="1">
      <alignment horizontal="center" wrapText="1"/>
      <protection locked="0"/>
    </xf>
    <xf numFmtId="0" fontId="5" fillId="0" borderId="0" xfId="0" applyFont="1" applyProtection="1">
      <protection locked="0"/>
    </xf>
    <xf numFmtId="0" fontId="7" fillId="0" borderId="0" xfId="0" applyFont="1" applyProtection="1">
      <protection locked="0"/>
    </xf>
    <xf numFmtId="0" fontId="5" fillId="0" borderId="0" xfId="0" applyFont="1" applyBorder="1" applyAlignment="1" applyProtection="1">
      <alignment horizontal="center"/>
      <protection locked="0"/>
    </xf>
    <xf numFmtId="0" fontId="5" fillId="0" borderId="0" xfId="0" applyFont="1" applyProtection="1"/>
    <xf numFmtId="0" fontId="7" fillId="0" borderId="0" xfId="0" applyFont="1" applyProtection="1"/>
    <xf numFmtId="0" fontId="5" fillId="0" borderId="0" xfId="0" applyFont="1" applyBorder="1" applyProtection="1"/>
    <xf numFmtId="0" fontId="7" fillId="0" borderId="0" xfId="0" applyFont="1" applyAlignment="1" applyProtection="1">
      <alignment horizontal="center" vertical="center"/>
      <protection locked="0"/>
    </xf>
    <xf numFmtId="0" fontId="5" fillId="0" borderId="0" xfId="0" applyFont="1" applyAlignment="1" applyProtection="1">
      <alignment horizontal="center" wrapText="1"/>
      <protection locked="0"/>
    </xf>
    <xf numFmtId="0" fontId="5" fillId="0" borderId="0" xfId="0" applyFont="1" applyBorder="1" applyProtection="1">
      <protection locked="0"/>
    </xf>
    <xf numFmtId="0" fontId="5" fillId="0" borderId="0" xfId="0" applyFont="1" applyBorder="1" applyAlignment="1" applyProtection="1">
      <alignment horizontal="center" wrapText="1"/>
      <protection locked="0"/>
    </xf>
    <xf numFmtId="0" fontId="5" fillId="0" borderId="0" xfId="0" applyFont="1" applyAlignment="1" applyProtection="1">
      <alignment wrapText="1"/>
      <protection locked="0"/>
    </xf>
    <xf numFmtId="0" fontId="5" fillId="0" borderId="0" xfId="0" applyFont="1" applyAlignment="1" applyProtection="1">
      <alignment horizontal="right" wrapText="1"/>
    </xf>
    <xf numFmtId="0" fontId="5" fillId="0" borderId="0" xfId="0" applyFont="1" applyAlignment="1" applyProtection="1">
      <alignment horizontal="center" vertical="center" wrapText="1"/>
    </xf>
    <xf numFmtId="0" fontId="5" fillId="0" borderId="0" xfId="0" applyFont="1" applyAlignment="1" applyProtection="1">
      <alignment wrapText="1"/>
    </xf>
    <xf numFmtId="0" fontId="5" fillId="0" borderId="0" xfId="0" applyFont="1" applyAlignment="1" applyProtection="1">
      <alignment horizontal="center" wrapText="1"/>
    </xf>
    <xf numFmtId="0" fontId="7" fillId="0" borderId="0" xfId="0" applyFont="1" applyAlignment="1" applyProtection="1">
      <alignment horizontal="right"/>
    </xf>
    <xf numFmtId="0" fontId="7" fillId="0" borderId="0" xfId="0" applyFont="1" applyAlignment="1" applyProtection="1">
      <alignment horizontal="center" vertical="top" wrapText="1"/>
    </xf>
    <xf numFmtId="0" fontId="3" fillId="0" borderId="0" xfId="0" applyFont="1" applyAlignment="1">
      <alignment horizontal="center" vertical="center"/>
    </xf>
    <xf numFmtId="0" fontId="5" fillId="0" borderId="0" xfId="0" applyFont="1" applyFill="1" applyAlignment="1">
      <alignment horizontal="center" vertical="center"/>
    </xf>
    <xf numFmtId="14" fontId="7" fillId="0" borderId="0" xfId="0" applyNumberFormat="1" applyFont="1" applyFill="1" applyAlignment="1">
      <alignment horizontal="center" vertical="center"/>
    </xf>
    <xf numFmtId="14" fontId="7" fillId="0" borderId="0" xfId="0" applyNumberFormat="1"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15" fillId="5" borderId="0" xfId="0" applyFont="1" applyFill="1" applyAlignment="1">
      <alignment horizontal="center" vertical="center"/>
    </xf>
    <xf numFmtId="0" fontId="17" fillId="0" borderId="0" xfId="0" applyFont="1"/>
    <xf numFmtId="0" fontId="18" fillId="0" borderId="0" xfId="0" applyFont="1"/>
    <xf numFmtId="2" fontId="18" fillId="0" borderId="0" xfId="0" applyNumberFormat="1" applyFont="1"/>
    <xf numFmtId="44" fontId="18" fillId="0" borderId="0" xfId="0" applyNumberFormat="1" applyFont="1"/>
    <xf numFmtId="0" fontId="19" fillId="6" borderId="0" xfId="0" applyFont="1" applyFill="1"/>
    <xf numFmtId="44" fontId="18" fillId="0" borderId="3" xfId="1" applyFont="1" applyBorder="1"/>
    <xf numFmtId="0" fontId="16" fillId="4" borderId="0" xfId="0" applyFont="1" applyFill="1" applyAlignment="1">
      <alignment horizontal="center" vertical="center" wrapText="1"/>
    </xf>
    <xf numFmtId="0" fontId="19" fillId="0" borderId="0" xfId="0" applyFont="1" applyAlignment="1">
      <alignment wrapText="1"/>
    </xf>
    <xf numFmtId="44" fontId="19" fillId="6" borderId="0" xfId="1" applyFont="1" applyFill="1"/>
    <xf numFmtId="44" fontId="16" fillId="4" borderId="0" xfId="1" applyFont="1" applyFill="1" applyAlignment="1">
      <alignment horizontal="center" vertical="center" wrapText="1"/>
    </xf>
    <xf numFmtId="44" fontId="18" fillId="0" borderId="0" xfId="1" applyFont="1"/>
    <xf numFmtId="44" fontId="16" fillId="4" borderId="3" xfId="1" applyFont="1" applyFill="1" applyBorder="1" applyAlignment="1">
      <alignment horizontal="center" vertical="center" wrapText="1"/>
    </xf>
    <xf numFmtId="0" fontId="20" fillId="0" borderId="0" xfId="0" applyFont="1"/>
    <xf numFmtId="0" fontId="8" fillId="0" borderId="0" xfId="0" applyFont="1" applyProtection="1">
      <protection locked="0"/>
    </xf>
    <xf numFmtId="0" fontId="7" fillId="0" borderId="0" xfId="0" applyFont="1" applyFill="1" applyAlignment="1">
      <alignment horizontal="center" vertical="center"/>
    </xf>
    <xf numFmtId="0" fontId="7" fillId="0" borderId="2" xfId="0" applyFont="1" applyBorder="1" applyAlignment="1">
      <alignment horizontal="center" vertical="center"/>
    </xf>
    <xf numFmtId="44" fontId="5" fillId="0" borderId="0" xfId="0" applyNumberFormat="1" applyFont="1" applyFill="1" applyAlignment="1">
      <alignment horizontal="center" vertical="center"/>
    </xf>
    <xf numFmtId="14" fontId="7" fillId="0" borderId="2" xfId="0" applyNumberFormat="1" applyFont="1" applyBorder="1" applyAlignment="1">
      <alignment horizontal="center" vertical="center"/>
    </xf>
    <xf numFmtId="0" fontId="5" fillId="0" borderId="0" xfId="0" applyFont="1" applyBorder="1" applyAlignment="1">
      <alignment horizontal="center" vertical="center"/>
    </xf>
    <xf numFmtId="0" fontId="7" fillId="5" borderId="0" xfId="0" applyFont="1" applyFill="1" applyAlignment="1">
      <alignment horizontal="center" vertical="center"/>
    </xf>
    <xf numFmtId="0" fontId="7" fillId="5" borderId="0" xfId="0" applyFont="1" applyFill="1" applyBorder="1" applyAlignment="1">
      <alignment horizontal="center" vertical="center"/>
    </xf>
    <xf numFmtId="0" fontId="7" fillId="0" borderId="0" xfId="0" applyFont="1" applyFill="1" applyBorder="1" applyAlignment="1">
      <alignment horizontal="center" vertical="center"/>
    </xf>
    <xf numFmtId="44" fontId="5" fillId="0" borderId="0" xfId="0" applyNumberFormat="1" applyFont="1" applyAlignment="1">
      <alignment horizontal="center" vertical="center"/>
    </xf>
    <xf numFmtId="44" fontId="7" fillId="0" borderId="0" xfId="0" applyNumberFormat="1" applyFont="1" applyAlignment="1">
      <alignment horizontal="center" vertical="center"/>
    </xf>
    <xf numFmtId="0" fontId="21" fillId="7" borderId="0" xfId="0" applyFont="1" applyFill="1" applyAlignment="1">
      <alignment horizontal="center" vertical="center"/>
    </xf>
    <xf numFmtId="0" fontId="15" fillId="0" borderId="0" xfId="0" applyFont="1" applyFill="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21" fillId="0" borderId="0" xfId="0" applyFont="1" applyAlignment="1">
      <alignment horizontal="center" vertical="center"/>
    </xf>
    <xf numFmtId="0" fontId="7" fillId="8" borderId="0" xfId="0" applyFont="1" applyFill="1" applyAlignment="1">
      <alignment horizontal="center" vertical="center"/>
    </xf>
    <xf numFmtId="44" fontId="7" fillId="0" borderId="0" xfId="1" applyFont="1" applyFill="1" applyAlignment="1">
      <alignment horizontal="center" vertical="center"/>
    </xf>
    <xf numFmtId="44" fontId="13" fillId="0" borderId="0" xfId="1" applyFont="1" applyFill="1" applyAlignment="1">
      <alignment horizontal="center" vertical="center"/>
    </xf>
    <xf numFmtId="44" fontId="15" fillId="5" borderId="0" xfId="1" applyFont="1" applyFill="1" applyAlignment="1">
      <alignment horizontal="center" vertical="center"/>
    </xf>
    <xf numFmtId="0" fontId="15" fillId="0" borderId="0" xfId="0" applyFont="1" applyAlignment="1">
      <alignment horizontal="center" vertical="center"/>
    </xf>
    <xf numFmtId="44" fontId="15" fillId="0" borderId="0" xfId="1" applyFont="1" applyFill="1" applyAlignment="1">
      <alignment horizontal="center" vertical="center"/>
    </xf>
    <xf numFmtId="44" fontId="7" fillId="0" borderId="0" xfId="1" applyFont="1" applyAlignment="1">
      <alignment horizontal="center" vertical="center"/>
    </xf>
    <xf numFmtId="44" fontId="7" fillId="0" borderId="0" xfId="1" applyFont="1" applyBorder="1" applyAlignment="1">
      <alignment horizontal="center" vertical="center"/>
    </xf>
    <xf numFmtId="44" fontId="7" fillId="0" borderId="2" xfId="1" applyFont="1" applyBorder="1" applyAlignment="1">
      <alignment horizontal="center" vertical="center"/>
    </xf>
    <xf numFmtId="44" fontId="14" fillId="0" borderId="0" xfId="1" applyFont="1" applyBorder="1" applyAlignment="1">
      <alignment horizontal="center" vertical="center"/>
    </xf>
    <xf numFmtId="0" fontId="15" fillId="5" borderId="0" xfId="0" applyFont="1" applyFill="1" applyBorder="1" applyAlignment="1">
      <alignment horizontal="center" vertical="center"/>
    </xf>
    <xf numFmtId="0" fontId="7" fillId="0" borderId="0" xfId="0" applyFont="1" applyBorder="1" applyAlignment="1">
      <alignment horizontal="center" vertical="center"/>
    </xf>
    <xf numFmtId="0" fontId="19" fillId="0" borderId="0" xfId="0" applyFont="1" applyAlignment="1"/>
    <xf numFmtId="0" fontId="23" fillId="0" borderId="0" xfId="0" applyFont="1" applyProtection="1">
      <protection locked="0"/>
    </xf>
    <xf numFmtId="0" fontId="23" fillId="0" borderId="0" xfId="0" applyFont="1" applyAlignment="1" applyProtection="1">
      <alignment wrapText="1"/>
      <protection locked="0"/>
    </xf>
    <xf numFmtId="0" fontId="23" fillId="0" borderId="0" xfId="0" applyFont="1" applyAlignment="1" applyProtection="1">
      <alignment horizontal="center" wrapText="1"/>
      <protection locked="0"/>
    </xf>
    <xf numFmtId="44" fontId="24" fillId="3" borderId="0" xfId="0" applyNumberFormat="1" applyFont="1" applyFill="1" applyAlignment="1" applyProtection="1">
      <protection locked="0"/>
    </xf>
    <xf numFmtId="14" fontId="3" fillId="0" borderId="0" xfId="0" applyNumberFormat="1" applyFont="1" applyFill="1" applyProtection="1">
      <protection locked="0"/>
    </xf>
    <xf numFmtId="14" fontId="3" fillId="0" borderId="0" xfId="0" applyNumberFormat="1" applyFont="1" applyProtection="1">
      <protection locked="0"/>
    </xf>
    <xf numFmtId="14" fontId="3" fillId="0" borderId="0" xfId="0" applyNumberFormat="1" applyFont="1" applyAlignment="1" applyProtection="1">
      <alignment horizontal="center" wrapText="1"/>
      <protection locked="0"/>
    </xf>
    <xf numFmtId="44" fontId="3" fillId="0" borderId="0" xfId="1" applyFont="1" applyProtection="1">
      <protection locked="0"/>
    </xf>
    <xf numFmtId="0" fontId="3" fillId="0" borderId="0" xfId="1" applyNumberFormat="1" applyFont="1" applyAlignment="1" applyProtection="1">
      <alignment horizontal="center"/>
      <protection locked="0"/>
    </xf>
    <xf numFmtId="14" fontId="3" fillId="0" borderId="0" xfId="0" applyNumberFormat="1" applyFont="1" applyProtection="1"/>
    <xf numFmtId="44" fontId="3" fillId="2" borderId="0" xfId="1" applyFont="1" applyFill="1" applyAlignment="1" applyProtection="1">
      <alignment horizontal="right"/>
    </xf>
    <xf numFmtId="0" fontId="19" fillId="0" borderId="0" xfId="0" applyFont="1"/>
    <xf numFmtId="2" fontId="20" fillId="0" borderId="0" xfId="0" applyNumberFormat="1" applyFont="1"/>
    <xf numFmtId="44" fontId="20" fillId="0" borderId="3" xfId="0" applyNumberFormat="1" applyFont="1" applyBorder="1"/>
    <xf numFmtId="44" fontId="20" fillId="0" borderId="0" xfId="0" applyNumberFormat="1" applyFont="1"/>
    <xf numFmtId="0" fontId="4" fillId="4" borderId="0" xfId="0" applyFont="1" applyFill="1" applyAlignment="1" applyProtection="1">
      <alignment horizontal="center" vertical="top" wrapText="1"/>
    </xf>
    <xf numFmtId="0" fontId="3" fillId="0" borderId="0" xfId="0" applyFont="1" applyAlignment="1" applyProtection="1">
      <alignment horizontal="center" vertical="top" wrapText="1"/>
    </xf>
    <xf numFmtId="44" fontId="3" fillId="0" borderId="0" xfId="1" applyFont="1" applyProtection="1"/>
    <xf numFmtId="0" fontId="5" fillId="0" borderId="0" xfId="0" applyFont="1" applyAlignment="1" applyProtection="1">
      <alignment horizontal="right"/>
    </xf>
    <xf numFmtId="0" fontId="25" fillId="0" borderId="0" xfId="0" applyNumberFormat="1" applyFont="1" applyProtection="1"/>
    <xf numFmtId="2" fontId="3" fillId="0" borderId="0" xfId="0" applyNumberFormat="1" applyFont="1" applyProtection="1"/>
    <xf numFmtId="0" fontId="23" fillId="0" borderId="0" xfId="0" applyFont="1" applyProtection="1"/>
    <xf numFmtId="0" fontId="23" fillId="0" borderId="0" xfId="0" applyFont="1" applyAlignment="1" applyProtection="1">
      <alignment wrapText="1"/>
    </xf>
    <xf numFmtId="0" fontId="23" fillId="0" borderId="0" xfId="0" applyFont="1" applyAlignment="1" applyProtection="1">
      <alignment horizontal="center" wrapText="1"/>
    </xf>
    <xf numFmtId="0" fontId="3" fillId="0" borderId="0" xfId="0" applyFont="1" applyAlignment="1" applyProtection="1">
      <alignment wrapText="1"/>
    </xf>
    <xf numFmtId="0" fontId="3" fillId="0" borderId="0" xfId="0" applyFont="1" applyAlignment="1" applyProtection="1">
      <alignment horizontal="center" wrapText="1"/>
    </xf>
    <xf numFmtId="0" fontId="5" fillId="0" borderId="0" xfId="0" applyFont="1" applyAlignment="1" applyProtection="1"/>
    <xf numFmtId="0" fontId="5" fillId="0" borderId="0" xfId="2" applyFont="1" applyAlignment="1" applyProtection="1"/>
    <xf numFmtId="44" fontId="7" fillId="0" borderId="0" xfId="1" applyFont="1" applyFill="1" applyBorder="1" applyAlignment="1">
      <alignment horizontal="center" vertical="center"/>
    </xf>
    <xf numFmtId="0" fontId="8" fillId="0" borderId="0" xfId="0" applyFont="1" applyAlignment="1">
      <alignment horizontal="center" vertical="center"/>
    </xf>
    <xf numFmtId="44" fontId="8" fillId="0" borderId="0" xfId="1" applyFont="1" applyAlignment="1">
      <alignment horizontal="center" vertical="center"/>
    </xf>
    <xf numFmtId="44" fontId="8" fillId="0" borderId="0" xfId="0" applyNumberFormat="1" applyFont="1" applyAlignment="1">
      <alignment horizontal="center" vertical="center"/>
    </xf>
    <xf numFmtId="0" fontId="3" fillId="0" borderId="0" xfId="0" applyFont="1" applyAlignment="1" applyProtection="1">
      <alignment horizontal="center"/>
      <protection locked="0"/>
    </xf>
    <xf numFmtId="0" fontId="3" fillId="0" borderId="0" xfId="0" applyFont="1" applyAlignment="1" applyProtection="1">
      <alignment horizontal="center"/>
    </xf>
    <xf numFmtId="0" fontId="7" fillId="0" borderId="0" xfId="0" applyFont="1" applyAlignment="1" applyProtection="1">
      <alignment horizontal="center"/>
      <protection locked="0"/>
    </xf>
    <xf numFmtId="0" fontId="23" fillId="0" borderId="0" xfId="0" applyFont="1" applyAlignment="1" applyProtection="1">
      <alignment horizontal="center"/>
      <protection locked="0"/>
    </xf>
    <xf numFmtId="44" fontId="24" fillId="3" borderId="0" xfId="0" applyNumberFormat="1" applyFont="1" applyFill="1" applyAlignment="1" applyProtection="1">
      <alignment horizontal="center"/>
      <protection locked="0"/>
    </xf>
    <xf numFmtId="0" fontId="8" fillId="0" borderId="0" xfId="0" applyFont="1" applyAlignment="1" applyProtection="1">
      <alignment horizontal="center"/>
      <protection locked="0"/>
    </xf>
    <xf numFmtId="0" fontId="5" fillId="0" borderId="0" xfId="0" applyFont="1" applyAlignment="1" applyProtection="1">
      <alignment horizontal="center"/>
      <protection locked="0"/>
    </xf>
    <xf numFmtId="0" fontId="25" fillId="0" borderId="0" xfId="0" applyNumberFormat="1" applyFont="1" applyAlignment="1" applyProtection="1">
      <alignment horizontal="center"/>
    </xf>
    <xf numFmtId="44" fontId="3" fillId="0" borderId="0" xfId="1" applyFont="1" applyAlignment="1" applyProtection="1">
      <alignment horizontal="center"/>
      <protection locked="0"/>
    </xf>
    <xf numFmtId="44" fontId="3" fillId="0" borderId="0" xfId="1" applyFont="1" applyAlignment="1" applyProtection="1">
      <alignment horizontal="center"/>
    </xf>
    <xf numFmtId="14" fontId="3" fillId="0" borderId="0" xfId="0" applyNumberFormat="1" applyFont="1" applyAlignment="1" applyProtection="1">
      <alignment horizontal="center"/>
    </xf>
    <xf numFmtId="0" fontId="25" fillId="0" borderId="0" xfId="0" applyNumberFormat="1" applyFont="1" applyAlignment="1" applyProtection="1">
      <alignment horizontal="center"/>
      <protection locked="0"/>
    </xf>
    <xf numFmtId="14" fontId="3" fillId="0" borderId="0" xfId="0" applyNumberFormat="1" applyFont="1" applyFill="1" applyAlignment="1" applyProtection="1">
      <alignment horizontal="center"/>
      <protection locked="0"/>
    </xf>
    <xf numFmtId="14" fontId="3" fillId="0" borderId="0" xfId="0" applyNumberFormat="1" applyFont="1" applyAlignment="1" applyProtection="1">
      <alignment horizontal="center"/>
      <protection locked="0"/>
    </xf>
    <xf numFmtId="14" fontId="3" fillId="0" borderId="0" xfId="0" applyNumberFormat="1" applyFont="1" applyFill="1" applyAlignment="1" applyProtection="1">
      <alignment horizontal="center"/>
    </xf>
    <xf numFmtId="0" fontId="7" fillId="0" borderId="0" xfId="0" applyFont="1" applyAlignment="1" applyProtection="1">
      <alignment horizontal="center"/>
    </xf>
    <xf numFmtId="0" fontId="23" fillId="0" borderId="0" xfId="0" applyFont="1" applyAlignment="1" applyProtection="1">
      <alignment horizontal="center"/>
    </xf>
    <xf numFmtId="0" fontId="5" fillId="9" borderId="0" xfId="0" applyFont="1" applyFill="1" applyAlignment="1" applyProtection="1">
      <alignment horizontal="center" vertical="center" wrapText="1"/>
      <protection locked="0"/>
    </xf>
    <xf numFmtId="0" fontId="24" fillId="3" borderId="0" xfId="0" applyFont="1" applyFill="1" applyAlignment="1" applyProtection="1">
      <alignment horizontal="center"/>
      <protection locked="0"/>
    </xf>
    <xf numFmtId="0" fontId="7" fillId="0" borderId="0" xfId="0" applyFont="1" applyBorder="1" applyAlignment="1" applyProtection="1">
      <alignment horizontal="center"/>
      <protection locked="0"/>
    </xf>
    <xf numFmtId="0" fontId="3" fillId="4" borderId="0" xfId="0" applyFont="1" applyFill="1" applyAlignment="1" applyProtection="1">
      <alignment horizontal="center" vertical="top" wrapText="1"/>
    </xf>
    <xf numFmtId="44" fontId="4" fillId="4" borderId="0" xfId="1" applyFont="1" applyFill="1" applyAlignment="1" applyProtection="1">
      <alignment horizontal="center" vertical="top" wrapText="1"/>
    </xf>
    <xf numFmtId="44" fontId="24" fillId="3" borderId="0" xfId="1" applyFont="1" applyFill="1" applyAlignment="1" applyProtection="1">
      <alignment horizontal="center"/>
      <protection locked="0"/>
    </xf>
    <xf numFmtId="44" fontId="5" fillId="0" borderId="0" xfId="1" applyFont="1" applyAlignment="1" applyProtection="1">
      <alignment horizontal="center"/>
      <protection locked="0"/>
    </xf>
    <xf numFmtId="44" fontId="4" fillId="0" borderId="0" xfId="1" applyFont="1" applyFill="1" applyAlignment="1" applyProtection="1">
      <alignment horizontal="center"/>
    </xf>
    <xf numFmtId="44" fontId="4" fillId="0" borderId="0" xfId="1" applyFont="1" applyAlignment="1" applyProtection="1">
      <alignment horizontal="center"/>
      <protection locked="0"/>
    </xf>
    <xf numFmtId="44" fontId="4" fillId="0" borderId="0" xfId="1" applyFont="1" applyFill="1" applyAlignment="1">
      <alignment horizontal="center"/>
    </xf>
    <xf numFmtId="0" fontId="4" fillId="0" borderId="0" xfId="0" applyFont="1" applyAlignment="1" applyProtection="1">
      <alignment horizontal="center"/>
      <protection locked="0"/>
    </xf>
    <xf numFmtId="0" fontId="27" fillId="0" borderId="0" xfId="2" applyFont="1" applyAlignment="1">
      <alignment horizontal="center" vertical="center"/>
    </xf>
    <xf numFmtId="0" fontId="30" fillId="0" borderId="0" xfId="0" applyFont="1" applyAlignment="1">
      <alignment vertical="top" wrapText="1"/>
    </xf>
    <xf numFmtId="0" fontId="30" fillId="0" borderId="0" xfId="0" applyFont="1"/>
    <xf numFmtId="0" fontId="32" fillId="0" borderId="0" xfId="0" applyFont="1" applyAlignment="1">
      <alignment vertical="top" wrapText="1"/>
    </xf>
    <xf numFmtId="0" fontId="30" fillId="0" borderId="0" xfId="0" applyFont="1" applyAlignment="1">
      <alignment horizontal="left" vertical="top"/>
    </xf>
    <xf numFmtId="0" fontId="26" fillId="0" borderId="0" xfId="0" applyFont="1" applyAlignment="1" applyProtection="1">
      <alignment horizontal="right" wrapText="1"/>
    </xf>
    <xf numFmtId="0" fontId="24" fillId="3" borderId="0" xfId="0" applyFont="1" applyFill="1" applyAlignment="1" applyProtection="1">
      <alignment horizontal="right"/>
      <protection locked="0"/>
    </xf>
    <xf numFmtId="0" fontId="6" fillId="4" borderId="0" xfId="0" applyFont="1" applyFill="1" applyAlignment="1" applyProtection="1">
      <alignment horizontal="center" vertical="center"/>
    </xf>
    <xf numFmtId="0" fontId="8" fillId="0" borderId="1" xfId="0" applyFont="1" applyBorder="1" applyAlignment="1" applyProtection="1">
      <alignment horizontal="center"/>
      <protection locked="0"/>
    </xf>
    <xf numFmtId="0" fontId="33" fillId="0" borderId="0" xfId="0" applyFont="1" applyAlignment="1">
      <alignment horizontal="left" vertical="top" wrapText="1"/>
    </xf>
    <xf numFmtId="0" fontId="29" fillId="0" borderId="0" xfId="0" applyFont="1" applyAlignment="1">
      <alignment horizontal="left" vertical="top" wrapText="1"/>
    </xf>
    <xf numFmtId="0" fontId="28" fillId="0" borderId="0" xfId="0" applyFont="1" applyAlignment="1">
      <alignment horizontal="center" vertical="center" wrapText="1"/>
    </xf>
    <xf numFmtId="0" fontId="31" fillId="0" borderId="0" xfId="0" applyFont="1" applyAlignment="1">
      <alignment horizontal="center" vertical="top" wrapText="1"/>
    </xf>
    <xf numFmtId="0" fontId="5" fillId="0" borderId="0" xfId="0" applyFont="1" applyAlignment="1" applyProtection="1">
      <alignment horizontal="right"/>
    </xf>
    <xf numFmtId="0" fontId="26" fillId="9" borderId="1" xfId="0" applyFont="1" applyFill="1" applyBorder="1" applyAlignment="1" applyProtection="1">
      <alignment horizontal="center"/>
      <protection locked="0"/>
    </xf>
    <xf numFmtId="0" fontId="10" fillId="0" borderId="0" xfId="0" applyFont="1" applyAlignment="1" applyProtection="1">
      <alignment horizontal="right"/>
    </xf>
    <xf numFmtId="0" fontId="5" fillId="0" borderId="0" xfId="2" applyFont="1" applyAlignment="1" applyProtection="1">
      <alignment horizontal="right"/>
    </xf>
    <xf numFmtId="0" fontId="24" fillId="3" borderId="0" xfId="0" applyFont="1" applyFill="1" applyAlignment="1" applyProtection="1">
      <alignment horizontal="center"/>
      <protection locked="0"/>
    </xf>
    <xf numFmtId="0" fontId="8" fillId="0" borderId="1" xfId="0" applyFont="1" applyBorder="1" applyAlignment="1" applyProtection="1">
      <alignment horizontal="center"/>
    </xf>
    <xf numFmtId="0" fontId="19" fillId="0" borderId="0" xfId="0" applyFont="1" applyAlignment="1">
      <alignment horizontal="center"/>
    </xf>
    <xf numFmtId="14" fontId="19" fillId="6" borderId="0" xfId="0" applyNumberFormat="1" applyFont="1" applyFill="1" applyBorder="1" applyAlignment="1">
      <alignment horizontal="center"/>
    </xf>
    <xf numFmtId="0" fontId="19" fillId="6" borderId="3" xfId="0" applyFont="1" applyFill="1" applyBorder="1" applyAlignment="1">
      <alignment horizontal="center"/>
    </xf>
    <xf numFmtId="14" fontId="19" fillId="6" borderId="0" xfId="0" applyNumberFormat="1" applyFont="1" applyFill="1" applyAlignment="1">
      <alignment horizontal="center"/>
    </xf>
    <xf numFmtId="14" fontId="19" fillId="6" borderId="3" xfId="0" applyNumberFormat="1" applyFont="1" applyFill="1" applyBorder="1" applyAlignment="1">
      <alignment horizontal="center"/>
    </xf>
    <xf numFmtId="14" fontId="19" fillId="6" borderId="4" xfId="0" applyNumberFormat="1" applyFont="1" applyFill="1" applyBorder="1" applyAlignment="1">
      <alignment horizontal="center"/>
    </xf>
    <xf numFmtId="0" fontId="5" fillId="0" borderId="0" xfId="0" applyFont="1" applyAlignment="1">
      <alignment horizontal="center" vertical="center"/>
    </xf>
    <xf numFmtId="0" fontId="5" fillId="0" borderId="0" xfId="0" applyFont="1" applyBorder="1" applyAlignment="1">
      <alignment horizontal="center" vertical="center"/>
    </xf>
    <xf numFmtId="0" fontId="3" fillId="0" borderId="2" xfId="0" applyFont="1" applyBorder="1" applyAlignment="1">
      <alignment horizontal="center" vertical="center"/>
    </xf>
    <xf numFmtId="0" fontId="7" fillId="0" borderId="2" xfId="0" applyFont="1" applyBorder="1" applyAlignment="1">
      <alignment horizontal="center" vertical="center"/>
    </xf>
    <xf numFmtId="0" fontId="8" fillId="0" borderId="0" xfId="0" applyFont="1" applyAlignment="1">
      <alignment horizontal="right" vertical="center"/>
    </xf>
    <xf numFmtId="0" fontId="9" fillId="4" borderId="0" xfId="0" applyFont="1" applyFill="1" applyAlignment="1" applyProtection="1">
      <alignment horizontal="center" vertical="center"/>
      <protection locked="0"/>
    </xf>
    <xf numFmtId="0" fontId="21" fillId="7" borderId="0" xfId="0" applyFont="1" applyFill="1" applyAlignment="1">
      <alignment horizontal="center" vertical="center"/>
    </xf>
    <xf numFmtId="0" fontId="5" fillId="0" borderId="0" xfId="0" applyFont="1" applyFill="1" applyAlignment="1">
      <alignment horizontal="center" vertical="center"/>
    </xf>
    <xf numFmtId="0" fontId="10" fillId="0" borderId="2" xfId="0" applyFont="1" applyBorder="1" applyAlignment="1">
      <alignment horizontal="center" vertical="center"/>
    </xf>
    <xf numFmtId="0" fontId="11" fillId="0" borderId="0" xfId="0" applyFont="1" applyFill="1" applyAlignment="1">
      <alignment horizontal="center" vertical="center"/>
    </xf>
  </cellXfs>
  <cellStyles count="4">
    <cellStyle name="Currency" xfId="1" builtinId="4"/>
    <cellStyle name="Hyperlink" xfId="2" builtinId="8"/>
    <cellStyle name="Normal" xfId="0" builtinId="0"/>
    <cellStyle name="Normal 2" xfId="3"/>
  </cellStyles>
  <dxfs count="386">
    <dxf>
      <font>
        <color rgb="FF9C0006"/>
      </font>
      <fill>
        <patternFill>
          <bgColor rgb="FFFFC7CE"/>
        </patternFill>
      </fill>
    </dxf>
    <dxf>
      <font>
        <b val="0"/>
        <i val="0"/>
        <strike val="0"/>
        <condense val="0"/>
        <extend val="0"/>
        <outline val="0"/>
        <shadow val="0"/>
        <u val="none"/>
        <vertAlign val="baseline"/>
        <sz val="16"/>
        <color theme="1"/>
        <name val="Calibri"/>
        <scheme val="minor"/>
      </font>
      <numFmt numFmtId="34" formatCode="_(&quot;$&quot;* #,##0.00_);_(&quot;$&quot;* \(#,##0.00\);_(&quot;$&quot;* &quot;-&quot;??_);_(@_)"/>
    </dxf>
    <dxf>
      <font>
        <b val="0"/>
        <i val="0"/>
        <strike val="0"/>
        <condense val="0"/>
        <extend val="0"/>
        <outline val="0"/>
        <shadow val="0"/>
        <u val="none"/>
        <vertAlign val="baseline"/>
        <sz val="12"/>
        <color theme="1"/>
        <name val="Calibri"/>
        <scheme val="minor"/>
      </font>
      <numFmt numFmtId="34" formatCode="_(&quot;$&quot;* #,##0.00_);_(&quot;$&quot;* \(#,##0.00\);_(&quot;$&quot;* &quot;-&quot;??_);_(@_)"/>
    </dxf>
    <dxf>
      <font>
        <b val="0"/>
        <i val="0"/>
        <strike val="0"/>
        <condense val="0"/>
        <extend val="0"/>
        <outline val="0"/>
        <shadow val="0"/>
        <u val="none"/>
        <vertAlign val="baseline"/>
        <sz val="16"/>
        <color theme="1"/>
        <name val="Calibri"/>
        <scheme val="minor"/>
      </font>
      <numFmt numFmtId="34" formatCode="_(&quot;$&quot;* #,##0.00_);_(&quot;$&quot;* \(#,##0.00\);_(&quot;$&quot;* &quot;-&quot;??_);_(@_)"/>
    </dxf>
    <dxf>
      <font>
        <b val="0"/>
        <i val="0"/>
        <strike val="0"/>
        <condense val="0"/>
        <extend val="0"/>
        <outline val="0"/>
        <shadow val="0"/>
        <u val="none"/>
        <vertAlign val="baseline"/>
        <sz val="12"/>
        <color theme="1"/>
        <name val="Calibri"/>
        <scheme val="minor"/>
      </font>
      <numFmt numFmtId="34" formatCode="_(&quot;$&quot;* #,##0.00_);_(&quot;$&quot;* \(#,##0.00\);_(&quot;$&quot;* &quot;-&quot;??_);_(@_)"/>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3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34" formatCode="_(&quot;$&quot;* #,##0.00_);_(&quot;$&quot;* \(#,##0.00\);_(&quot;$&quot;* &quot;-&quot;??_);_(@_)"/>
      <border diagonalUp="0" diagonalDown="0">
        <left/>
        <right style="double">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3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3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3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3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34" formatCode="_(&quot;$&quot;* #,##0.00_);_(&quot;$&quot;* \(#,##0.00\);_(&quot;$&quot;* &quot;-&quot;??_);_(@_)"/>
    </dxf>
    <dxf>
      <font>
        <b val="0"/>
        <i val="0"/>
        <strike val="0"/>
        <condense val="0"/>
        <extend val="0"/>
        <outline val="0"/>
        <shadow val="0"/>
        <u val="none"/>
        <vertAlign val="baseline"/>
        <sz val="16"/>
        <color theme="1"/>
        <name val="Calibri"/>
        <scheme val="minor"/>
      </font>
      <numFmt numFmtId="3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3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3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3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3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3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3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numFmt numFmtId="34" formatCode="_(&quot;$&quot;* #,##0.00_);_(&quot;$&quot;* \(#,##0.00\);_(&quot;$&quot;* &quot;-&quot;??_);_(@_)"/>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6"/>
        <color theme="1"/>
        <name val="Calibri"/>
        <scheme val="minor"/>
      </font>
      <numFmt numFmtId="34" formatCode="_(&quot;$&quot;* #,##0.00_);_(&quot;$&quot;* \(#,##0.00\);_(&quot;$&quot;* &quot;-&quot;??_);_(@_)"/>
      <border diagonalUp="0" diagonalDown="0" outline="0">
        <left/>
        <right style="thick">
          <color auto="1"/>
        </right>
        <top/>
        <bottom/>
      </border>
    </dxf>
    <dxf>
      <font>
        <b val="0"/>
        <i val="0"/>
        <strike val="0"/>
        <condense val="0"/>
        <extend val="0"/>
        <outline val="0"/>
        <shadow val="0"/>
        <u val="none"/>
        <vertAlign val="baseline"/>
        <sz val="12"/>
        <color theme="1"/>
        <name val="Calibri"/>
        <scheme val="minor"/>
      </font>
      <border diagonalUp="0" diagonalDown="0">
        <left/>
        <right style="thick">
          <color auto="1"/>
        </right>
        <top/>
        <bottom/>
        <vertical/>
        <horizontal/>
      </border>
    </dxf>
    <dxf>
      <font>
        <b val="0"/>
        <i val="0"/>
        <strike val="0"/>
        <condense val="0"/>
        <extend val="0"/>
        <outline val="0"/>
        <shadow val="0"/>
        <u val="none"/>
        <vertAlign val="baseline"/>
        <sz val="16"/>
        <color theme="1"/>
        <name val="Calibri"/>
        <scheme val="minor"/>
      </font>
      <numFmt numFmtId="2" formatCode="0.00"/>
    </dxf>
    <dxf>
      <font>
        <b val="0"/>
        <i val="0"/>
        <strike val="0"/>
        <condense val="0"/>
        <extend val="0"/>
        <outline val="0"/>
        <shadow val="0"/>
        <u val="none"/>
        <vertAlign val="baseline"/>
        <sz val="12"/>
        <color theme="1"/>
        <name val="Calibri"/>
        <scheme val="minor"/>
      </font>
      <numFmt numFmtId="2" formatCode="0.00"/>
    </dxf>
    <dxf>
      <font>
        <b/>
        <i val="0"/>
        <strike val="0"/>
        <condense val="0"/>
        <extend val="0"/>
        <outline val="0"/>
        <shadow val="0"/>
        <u val="none"/>
        <vertAlign val="baseline"/>
        <sz val="16"/>
        <color theme="1"/>
        <name val="Calibri"/>
        <scheme val="minor"/>
      </font>
    </dxf>
    <dxf>
      <font>
        <b/>
        <i val="0"/>
        <strike val="0"/>
        <condense val="0"/>
        <extend val="0"/>
        <outline val="0"/>
        <shadow val="0"/>
        <u val="none"/>
        <vertAlign val="baseline"/>
        <sz val="12"/>
        <color theme="1"/>
        <name val="Calibri"/>
        <scheme val="minor"/>
      </font>
      <numFmt numFmtId="0" formatCode="General"/>
    </dxf>
    <dxf>
      <font>
        <b/>
        <i val="0"/>
        <strike val="0"/>
        <condense val="0"/>
        <extend val="0"/>
        <outline val="0"/>
        <shadow val="0"/>
        <u val="none"/>
        <vertAlign val="baseline"/>
        <sz val="16"/>
        <color theme="1"/>
        <name val="Calibri"/>
        <scheme val="minor"/>
      </font>
    </dxf>
    <dxf>
      <font>
        <b/>
        <i val="0"/>
        <strike val="0"/>
        <condense val="0"/>
        <extend val="0"/>
        <outline val="0"/>
        <shadow val="0"/>
        <u val="none"/>
        <vertAlign val="baseline"/>
        <sz val="12"/>
        <color theme="1"/>
        <name val="Calibri"/>
        <scheme val="minor"/>
      </font>
      <numFmt numFmtId="0" formatCode="General"/>
    </dxf>
    <dxf>
      <font>
        <strike val="0"/>
        <outline val="0"/>
        <shadow val="0"/>
        <u val="none"/>
        <vertAlign val="baseline"/>
        <sz val="16"/>
        <color theme="1"/>
        <name val="Calibri"/>
        <scheme val="minor"/>
      </font>
    </dxf>
    <dxf>
      <font>
        <b val="0"/>
        <i val="0"/>
        <strike val="0"/>
        <condense val="0"/>
        <extend val="0"/>
        <outline val="0"/>
        <shadow val="0"/>
        <u val="none"/>
        <vertAlign val="baseline"/>
        <sz val="12"/>
        <color theme="1"/>
        <name val="Calibri"/>
        <scheme val="minor"/>
      </font>
    </dxf>
    <dxf>
      <font>
        <b/>
        <i val="0"/>
        <strike val="0"/>
        <condense val="0"/>
        <extend val="0"/>
        <outline val="0"/>
        <shadow val="0"/>
        <u val="none"/>
        <vertAlign val="baseline"/>
        <sz val="16"/>
        <color theme="0" tint="-4.9989318521683403E-2"/>
        <name val="Calibri"/>
        <scheme val="minor"/>
      </font>
      <fill>
        <patternFill patternType="solid">
          <fgColor indexed="64"/>
          <bgColor rgb="FF0070C0"/>
        </patternFill>
      </fill>
      <alignment horizontal="center" vertical="center" textRotation="0" wrapText="1" indent="0" justifyLastLine="0" shrinkToFit="0" readingOrder="0"/>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numFmt numFmtId="34" formatCode="_(&quot;$&quot;* #,##0.00_);_(&quot;$&quot;* \(#,##0.00\);_(&quot;$&quot;* &quot;-&quot;??_);_(@_)"/>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numFmt numFmtId="34" formatCode="_(&quot;$&quot;* #,##0.00_);_(&quot;$&quot;* \(#,##0.00\);_(&quot;$&quot;* &quot;-&quot;??_);_(@_)"/>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0"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numFmt numFmtId="34" formatCode="_(&quot;$&quot;* #,##0.00_);_(&quot;$&quot;* \(#,##0.00\);_(&quot;$&quot;* &quot;-&quot;??_);_(@_)"/>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0"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theme="1"/>
        <name val="Arial"/>
        <scheme val="none"/>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Arial"/>
        <scheme val="none"/>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0" formatCode="General"/>
      <alignment horizontal="center" textRotation="0" indent="0" justifyLastLine="0" shrinkToFit="0" readingOrder="0"/>
      <protection locked="1" hidden="0"/>
    </dxf>
    <dxf>
      <font>
        <strike val="0"/>
        <outline val="0"/>
        <shadow val="0"/>
        <u val="none"/>
        <vertAlign val="baseline"/>
        <sz val="11"/>
        <color theme="1"/>
      </font>
      <alignment horizont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1"/>
        <name val="Arial"/>
        <scheme val="none"/>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Arial"/>
        <scheme val="none"/>
      </font>
      <numFmt numFmtId="0" formatCode="Genera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2"/>
        <color theme="1"/>
        <name val="Arial"/>
        <scheme val="none"/>
      </font>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2"/>
        <color theme="1"/>
        <name val="Arial"/>
        <scheme val="none"/>
      </font>
      <numFmt numFmtId="0" formatCode="General"/>
      <protection locked="0" hidden="0"/>
    </dxf>
    <dxf>
      <protection locked="0" hidden="0"/>
    </dxf>
    <dxf>
      <font>
        <b/>
        <i val="0"/>
        <strike val="0"/>
        <condense val="0"/>
        <extend val="0"/>
        <outline val="0"/>
        <shadow val="0"/>
        <u val="none"/>
        <vertAlign val="baseline"/>
        <sz val="12"/>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tint="-0.14999847407452621"/>
        </patternFill>
      </fill>
      <alignment horizontal="right" textRotation="0" indent="0" justifyLastLine="0" shrinkToFit="0" readingOrder="0"/>
      <protection locked="1"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1" hidden="0"/>
    </dxf>
    <dxf>
      <font>
        <b val="0"/>
        <i val="0"/>
        <strike val="0"/>
        <condense val="0"/>
        <extend val="0"/>
        <outline val="0"/>
        <shadow val="0"/>
        <u val="none"/>
        <vertAlign val="baseline"/>
        <sz val="11"/>
        <color theme="1"/>
        <name val="Arial"/>
        <scheme val="none"/>
      </font>
      <protection locked="1" hidden="0"/>
    </dxf>
    <dxf>
      <font>
        <b val="0"/>
        <i val="0"/>
        <strike val="0"/>
        <condense val="0"/>
        <extend val="0"/>
        <outline val="0"/>
        <shadow val="0"/>
        <u val="none"/>
        <vertAlign val="baseline"/>
        <sz val="11"/>
        <color theme="1"/>
        <name val="Arial"/>
        <scheme val="none"/>
      </font>
      <numFmt numFmtId="2" formatCode="0.00"/>
      <protection locked="0" hidden="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19" formatCode="m/d/yyyy"/>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19" formatCode="m/d/yyyy"/>
      <alignment horizont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numFmt numFmtId="19" formatCode="m/d/yyyy"/>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numFmt numFmtId="0" formatCode="General"/>
      <alignment textRotation="0" wrapText="1" indent="0" justifyLastLine="0" shrinkToFit="0" readingOrder="0"/>
      <protection locked="0" hidden="0"/>
    </dxf>
    <dxf>
      <font>
        <b val="0"/>
        <i val="0"/>
        <strike val="0"/>
        <condense val="0"/>
        <extend val="0"/>
        <outline val="0"/>
        <shadow val="0"/>
        <u val="none"/>
        <vertAlign val="baseline"/>
        <sz val="11"/>
        <color theme="1"/>
        <name val="Arial"/>
        <scheme val="none"/>
      </font>
      <protection locked="0" hidden="0"/>
    </dxf>
    <dxf>
      <font>
        <b val="0"/>
        <i val="0"/>
        <strike val="0"/>
        <condense val="0"/>
        <extend val="0"/>
        <outline val="0"/>
        <shadow val="0"/>
        <u val="none"/>
        <vertAlign val="baseline"/>
        <sz val="11"/>
        <color theme="1"/>
        <name val="Arial"/>
        <scheme val="none"/>
      </font>
      <numFmt numFmtId="0" formatCode="General"/>
      <protection locked="1" hidden="0"/>
    </dxf>
    <dxf>
      <font>
        <b val="0"/>
        <i val="0"/>
        <strike val="0"/>
        <condense val="0"/>
        <extend val="0"/>
        <outline val="0"/>
        <shadow val="0"/>
        <u val="none"/>
        <vertAlign val="baseline"/>
        <sz val="11"/>
        <color theme="1"/>
        <name val="Arial"/>
        <scheme val="none"/>
      </font>
      <numFmt numFmtId="0" formatCode="General"/>
      <protection locked="1" hidden="0"/>
    </dxf>
    <dxf>
      <font>
        <strike val="0"/>
        <outline val="0"/>
        <shadow val="0"/>
        <u val="none"/>
        <vertAlign val="baseline"/>
        <sz val="11"/>
        <color theme="1"/>
      </font>
    </dxf>
    <dxf>
      <font>
        <b/>
        <i val="0"/>
        <strike val="0"/>
        <condense val="0"/>
        <extend val="0"/>
        <outline val="0"/>
        <shadow val="0"/>
        <u val="none"/>
        <vertAlign val="baseline"/>
        <sz val="11"/>
        <color theme="1"/>
        <name val="Arial"/>
        <scheme val="none"/>
      </font>
      <fill>
        <patternFill patternType="solid">
          <fgColor indexed="64"/>
          <bgColor rgb="FF0070C0"/>
        </patternFill>
      </fill>
      <alignment horizontal="center" vertical="top" textRotation="0" wrapText="1" indent="0" justifyLastLine="0" shrinkToFit="0" readingOrder="0"/>
      <protection locked="1" hidden="0"/>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4"/>
          <bgColor theme="4"/>
        </patternFill>
      </fill>
    </dxf>
    <dxf>
      <fill>
        <patternFill patternType="solid">
          <fgColor theme="9"/>
          <bgColor theme="9"/>
        </patternFill>
      </fill>
    </dxf>
    <dxf>
      <fill>
        <patternFill patternType="solid">
          <fgColor rgb="FFDEEAF6"/>
          <bgColor rgb="FFDEEAF6"/>
        </patternFill>
      </fill>
    </dxf>
    <dxf>
      <fill>
        <patternFill patternType="solid">
          <fgColor rgb="FFD8D8D8"/>
          <bgColor rgb="FFD8D8D8"/>
        </patternFill>
      </fill>
    </dxf>
    <dxf>
      <fill>
        <patternFill patternType="solid">
          <fgColor theme="4"/>
          <bgColor theme="4"/>
        </patternFill>
      </fill>
    </dxf>
    <dxf>
      <fill>
        <patternFill patternType="solid">
          <fgColor theme="4"/>
          <bgColor theme="4"/>
        </patternFill>
      </fill>
    </dxf>
    <dxf>
      <fill>
        <patternFill patternType="solid">
          <fgColor rgb="FFDEEAF6"/>
          <bgColor rgb="FFDEEAF6"/>
        </patternFill>
      </fill>
    </dxf>
    <dxf>
      <fill>
        <patternFill patternType="solid">
          <fgColor rgb="FFD8D8D8"/>
          <bgColor rgb="FFD8D8D8"/>
        </patternFill>
      </fill>
    </dxf>
    <dxf>
      <fill>
        <patternFill patternType="solid">
          <fgColor theme="4"/>
          <bgColor theme="4"/>
        </patternFill>
      </fill>
    </dxf>
    <dxf>
      <fill>
        <patternFill patternType="solid">
          <fgColor rgb="FFDEEAF6"/>
          <bgColor rgb="FFDEEAF6"/>
        </patternFill>
      </fill>
    </dxf>
    <dxf>
      <fill>
        <patternFill patternType="solid">
          <fgColor rgb="FFD9E2F3"/>
          <bgColor rgb="FFD9E2F3"/>
        </patternFill>
      </fill>
    </dxf>
    <dxf>
      <fill>
        <patternFill patternType="solid">
          <fgColor theme="0"/>
          <bgColor theme="0"/>
        </patternFill>
      </fill>
    </dxf>
    <dxf>
      <fill>
        <patternFill patternType="solid">
          <fgColor theme="8"/>
          <bgColor theme="8"/>
        </patternFill>
      </fill>
    </dxf>
  </dxfs>
  <tableStyles count="11" defaultTableStyle="TableStyleMedium2" defaultPivotStyle="PivotStyleLight16">
    <tableStyle name="Employee Summary-style" pivot="0" count="4">
      <tableStyleElement type="headerRow" dxfId="385"/>
      <tableStyleElement type="totalRow" dxfId="384"/>
      <tableStyleElement type="firstRowStripe" dxfId="383"/>
      <tableStyleElement type="secondRowStripe" dxfId="382"/>
    </tableStyle>
    <tableStyle name="Advance Period 1-style" pivot="0" count="3">
      <tableStyleElement type="headerRow" dxfId="381"/>
      <tableStyleElement type="firstRowStripe" dxfId="380"/>
      <tableStyleElement type="secondRowStripe" dxfId="379"/>
    </tableStyle>
    <tableStyle name="Advance Period 2-style" pivot="0" count="4">
      <tableStyleElement type="headerRow" dxfId="378"/>
      <tableStyleElement type="totalRow" dxfId="377"/>
      <tableStyleElement type="firstRowStripe" dxfId="376"/>
      <tableStyleElement type="secondRowStripe" dxfId="375"/>
    </tableStyle>
    <tableStyle name="Period One-style" pivot="0" count="4">
      <tableStyleElement type="headerRow" dxfId="374"/>
      <tableStyleElement type="totalRow" dxfId="373"/>
      <tableStyleElement type="firstRowStripe" dxfId="372"/>
      <tableStyleElement type="secondRowStripe" dxfId="371"/>
    </tableStyle>
    <tableStyle name="Period Two-style" pivot="0" count="3">
      <tableStyleElement type="headerRow" dxfId="370"/>
      <tableStyleElement type="firstRowStripe" dxfId="369"/>
      <tableStyleElement type="secondRowStripe" dxfId="368"/>
    </tableStyle>
    <tableStyle name="Period Three-style" pivot="0" count="3">
      <tableStyleElement type="headerRow" dxfId="367"/>
      <tableStyleElement type="firstRowStripe" dxfId="366"/>
      <tableStyleElement type="secondRowStripe" dxfId="365"/>
    </tableStyle>
    <tableStyle name="Period Four-style" pivot="0" count="3">
      <tableStyleElement type="headerRow" dxfId="364"/>
      <tableStyleElement type="firstRowStripe" dxfId="363"/>
      <tableStyleElement type="secondRowStripe" dxfId="362"/>
    </tableStyle>
    <tableStyle name="Period Five-style" pivot="0" count="3">
      <tableStyleElement type="headerRow" dxfId="361"/>
      <tableStyleElement type="firstRowStripe" dxfId="360"/>
      <tableStyleElement type="secondRowStripe" dxfId="359"/>
    </tableStyle>
    <tableStyle name="Period Six-style" pivot="0" count="3">
      <tableStyleElement type="headerRow" dxfId="358"/>
      <tableStyleElement type="firstRowStripe" dxfId="357"/>
      <tableStyleElement type="secondRowStripe" dxfId="356"/>
    </tableStyle>
    <tableStyle name="Period Seven-style" pivot="0" count="3">
      <tableStyleElement type="headerRow" dxfId="355"/>
      <tableStyleElement type="firstRowStripe" dxfId="354"/>
      <tableStyleElement type="secondRowStripe" dxfId="353"/>
    </tableStyle>
    <tableStyle name="Period Eight-style" pivot="0" count="3">
      <tableStyleElement type="headerRow" dxfId="352"/>
      <tableStyleElement type="firstRowStripe" dxfId="351"/>
      <tableStyleElement type="secondRowStripe" dxfId="350"/>
    </tableStyle>
  </tableStyles>
  <colors>
    <mruColors>
      <color rgb="FF00C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20" name="Table221" displayName="Table221" ref="A5:J106" totalsRowShown="0" headerRowDxfId="345" dataDxfId="344">
  <autoFilter ref="A5:J106"/>
  <tableColumns count="10">
    <tableColumn id="9" name="Employee's First Name" dataDxfId="343">
      <calculatedColumnFormula>'Information Sheet-COMPLETE 1st'!A13</calculatedColumnFormula>
    </tableColumn>
    <tableColumn id="1" name="Employee's  Last Name" dataDxfId="342" totalsRowDxfId="341">
      <calculatedColumnFormula>'Information Sheet-COMPLETE 1st'!B13</calculatedColumnFormula>
    </tableColumn>
    <tableColumn id="3" name="Employee's Essential Occupation " dataDxfId="340" totalsRowDxfId="339">
      <calculatedColumnFormula>'Advance - IF REQUIRED'!E14</calculatedColumnFormula>
    </tableColumn>
    <tableColumn id="4" name="Work Period Start" dataDxfId="338" totalsRowDxfId="337"/>
    <tableColumn id="5" name="Work Period End" dataDxfId="336" totalsRowDxfId="335"/>
    <tableColumn id="13" name="Rate Type" dataDxfId="334" totalsRowDxfId="333"/>
    <tableColumn id="6" name="Hourly Rate             (no less than $13.71, no more than $20.00)" dataDxfId="332" totalsRowDxfId="331" dataCellStyle="Currency"/>
    <tableColumn id="7" name="Regular Worked Hours (Excludes OT and nonworked STAT)" dataDxfId="330" totalsRowDxfId="329" dataCellStyle="Currency"/>
    <tableColumn id="8" name="Top Up " dataDxfId="328" totalsRowDxfId="327" dataCellStyle="Currency">
      <calculatedColumnFormula>20-G6</calculatedColumnFormula>
    </tableColumn>
    <tableColumn id="10" name="Subsidy" dataDxfId="326" totalsRowDxfId="325" dataCellStyle="Currency">
      <calculatedColumnFormula>IF(OR(G6&gt;19.99,G6&lt;13.71),0,H6*I6)</calculatedColumnFormula>
    </tableColumn>
  </tableColumns>
  <tableStyleInfo name="TableStyleMedium21" showFirstColumn="0" showLastColumn="0" showRowStripes="1" showColumnStripes="0"/>
</table>
</file>

<file path=xl/tables/table10.xml><?xml version="1.0" encoding="utf-8"?>
<table xmlns="http://schemas.openxmlformats.org/spreadsheetml/2006/main" id="19" name="Table220" displayName="Table220" ref="A5:M106" totalsRowShown="0" headerRowDxfId="72" dataDxfId="71">
  <autoFilter ref="A5:M106"/>
  <tableColumns count="13">
    <tableColumn id="9" name="Employee's First Name" dataDxfId="70">
      <calculatedColumnFormula>'Information Sheet-COMPLETE 1st'!A13</calculatedColumnFormula>
    </tableColumn>
    <tableColumn id="1" name="Employee's  Last Name" dataDxfId="69" totalsRowDxfId="68">
      <calculatedColumnFormula>'Information Sheet-COMPLETE 1st'!B13</calculatedColumnFormula>
    </tableColumn>
    <tableColumn id="2" name="Paystub provided for this period?" dataDxfId="67" totalsRowDxfId="66"/>
    <tableColumn id="3" name="Employee's Essential Occupation; update if required" dataDxfId="65" totalsRowDxfId="64">
      <calculatedColumnFormula>Table219[[#This Row],[Employee''s Essential Occupation; update if required]]</calculatedColumnFormula>
    </tableColumn>
    <tableColumn id="4" name="Work Period Start - CAN'T BE BEFORE OCT 15" dataDxfId="63" totalsRowDxfId="62"/>
    <tableColumn id="5" name="Work Period End - CAN'T BE AFTER FEBRUARY 15" dataDxfId="61" totalsRowDxfId="60"/>
    <tableColumn id="13" name="Rate Type" dataDxfId="59" totalsRowDxfId="58"/>
    <tableColumn id="6" name="Hourly Rate             (no less than $13.71, no more than $20.00); update if required" dataDxfId="57" totalsRowDxfId="56" dataCellStyle="Currency">
      <calculatedColumnFormula>Table219[[#This Row],[Hourly Rate             (no less than $13.71, no more than $20.00); update if required]]</calculatedColumnFormula>
    </tableColumn>
    <tableColumn id="7" name="Regular Worked Hours (Excludes OT and nonworked STAT)" dataDxfId="55" totalsRowDxfId="54" dataCellStyle="Currency"/>
    <tableColumn id="8" name="Top Up " dataDxfId="53" totalsRowDxfId="52" dataCellStyle="Currency">
      <calculatedColumnFormula>20-H6</calculatedColumnFormula>
    </tableColumn>
    <tableColumn id="12" name="Hourly Top Up" dataDxfId="51" totalsRowDxfId="50" dataCellStyle="Currency">
      <calculatedColumnFormula>IF(AND(J6&lt;=3.99,L13&gt;(-100)),J6,"$4.00")</calculatedColumnFormula>
    </tableColumn>
    <tableColumn id="10" name="Subsidy" dataDxfId="49" totalsRowDxfId="48" dataCellStyle="Currency">
      <calculatedColumnFormula>IF(OR(H6&gt;19.99,H6&lt;13.71),"0",I6*K6)</calculatedColumnFormula>
    </tableColumn>
    <tableColumn id="11" name="Hours to Date - Cannot Exceed 640" dataDxfId="47">
      <calculatedColumnFormula>Table220[[#This Row],[Regular Worked Hours (Excludes OT and nonworked STAT)]]+Table219[[#This Row],[Hours to Date - Cannot Exceed 640]]</calculatedColumnFormula>
    </tableColumn>
  </tableColumns>
  <tableStyleInfo name="TableStyleMedium21" showFirstColumn="0" showLastColumn="0" showRowStripes="1" showColumnStripes="0"/>
</table>
</file>

<file path=xl/tables/table11.xml><?xml version="1.0" encoding="utf-8"?>
<table xmlns="http://schemas.openxmlformats.org/spreadsheetml/2006/main" id="11" name="Table11" displayName="Table11" ref="A3:U105" totalsRowCount="1" headerRowDxfId="45" dataDxfId="44" totalsRowDxfId="43">
  <autoFilter ref="A3:U104"/>
  <tableColumns count="21">
    <tableColumn id="1" name="Employee's First Name" dataDxfId="42" totalsRowDxfId="41">
      <calculatedColumnFormula>'Information Sheet-COMPLETE 1st'!A13</calculatedColumnFormula>
    </tableColumn>
    <tableColumn id="21" name="Employee's Last Name" dataDxfId="40" totalsRowDxfId="39">
      <calculatedColumnFormula>'Information Sheet-COMPLETE 1st'!B13</calculatedColumnFormula>
    </tableColumn>
    <tableColumn id="2" name="Period 1 Hours" totalsRowFunction="custom" dataDxfId="38" totalsRowDxfId="37">
      <calculatedColumnFormula>'Period One'!I6</calculatedColumnFormula>
      <totalsRowFormula>SUM(C4:C104)</totalsRowFormula>
    </tableColumn>
    <tableColumn id="3" name="Period 1 Subsidy " totalsRowFunction="custom" dataDxfId="36" totalsRowDxfId="35" dataCellStyle="Currency">
      <calculatedColumnFormula>'Period One'!L6</calculatedColumnFormula>
      <totalsRowFormula>'Period One'!L107</totalsRowFormula>
    </tableColumn>
    <tableColumn id="4" name="Period 2 Hours " totalsRowFunction="custom" dataDxfId="34" totalsRowDxfId="33">
      <calculatedColumnFormula>'Period Two'!I6</calculatedColumnFormula>
      <totalsRowFormula>SUM(E4:E104)</totalsRowFormula>
    </tableColumn>
    <tableColumn id="5" name="Period 2 Subsidy " totalsRowFunction="custom" dataDxfId="32" totalsRowDxfId="31" dataCellStyle="Currency">
      <calculatedColumnFormula>'Period Two'!L6</calculatedColumnFormula>
      <totalsRowFormula>'Period Two'!L107</totalsRowFormula>
    </tableColumn>
    <tableColumn id="6" name="Period 3 Hours" totalsRowFunction="custom" dataDxfId="30" totalsRowDxfId="29">
      <calculatedColumnFormula>'Period Three'!I6</calculatedColumnFormula>
      <totalsRowFormula>SUM(G4:G104)</totalsRowFormula>
    </tableColumn>
    <tableColumn id="7" name="Period 3 Subsidy " totalsRowFunction="custom" dataDxfId="28" totalsRowDxfId="27" dataCellStyle="Currency">
      <calculatedColumnFormula>'Period Three'!L6</calculatedColumnFormula>
      <totalsRowFormula>'Period Three'!L107</totalsRowFormula>
    </tableColumn>
    <tableColumn id="8" name="Period 4 Hours" totalsRowFunction="custom" dataDxfId="26" totalsRowDxfId="25">
      <calculatedColumnFormula>'Period Four'!I6</calculatedColumnFormula>
      <totalsRowFormula>SUM(I4:I104)</totalsRowFormula>
    </tableColumn>
    <tableColumn id="9" name="Period 4 Subsidy " totalsRowFunction="custom" dataDxfId="24" totalsRowDxfId="23" dataCellStyle="Currency">
      <calculatedColumnFormula>'Period Four'!L6</calculatedColumnFormula>
      <totalsRowFormula>'Period Four'!L107</totalsRowFormula>
    </tableColumn>
    <tableColumn id="10" name="Period 5 Hours" totalsRowFunction="custom" dataDxfId="22" totalsRowDxfId="21">
      <calculatedColumnFormula>'Period Five'!I6</calculatedColumnFormula>
      <totalsRowFormula>SUM(K4:K104)</totalsRowFormula>
    </tableColumn>
    <tableColumn id="11" name="Period 5 Subsidy " totalsRowFunction="custom" dataDxfId="20" totalsRowDxfId="19" dataCellStyle="Currency">
      <calculatedColumnFormula>'Period Five'!L6</calculatedColumnFormula>
      <totalsRowFormula>'Period Five'!L107</totalsRowFormula>
    </tableColumn>
    <tableColumn id="12" name="Period 6 Hours" totalsRowFunction="custom" dataDxfId="18" totalsRowDxfId="17">
      <calculatedColumnFormula>'Period Six'!I6</calculatedColumnFormula>
      <totalsRowFormula>SUM(M4:M104)</totalsRowFormula>
    </tableColumn>
    <tableColumn id="13" name="Period 6 Subsidy " totalsRowFunction="custom" dataDxfId="16" totalsRowDxfId="15" dataCellStyle="Currency">
      <calculatedColumnFormula>'Period Six'!L6</calculatedColumnFormula>
      <totalsRowFormula>'Period Six'!L107</totalsRowFormula>
    </tableColumn>
    <tableColumn id="14" name="Period 7 Hours" totalsRowFunction="custom" dataDxfId="14" totalsRowDxfId="13">
      <calculatedColumnFormula>'Period Seven'!I6</calculatedColumnFormula>
      <totalsRowFormula>SUM(O4:O104)</totalsRowFormula>
    </tableColumn>
    <tableColumn id="15" name="Period 7 Subsidy " totalsRowFunction="custom" dataDxfId="12" totalsRowDxfId="11" dataCellStyle="Currency">
      <calculatedColumnFormula>'Period Seven'!L6</calculatedColumnFormula>
      <totalsRowFormula>'Period Seven'!L107</totalsRowFormula>
    </tableColumn>
    <tableColumn id="16" name="Period 8 Hours" totalsRowFunction="custom" dataDxfId="10" totalsRowDxfId="9">
      <calculatedColumnFormula>'Period Eight'!I6</calculatedColumnFormula>
      <totalsRowFormula>SUM(Q4:Q104)</totalsRowFormula>
    </tableColumn>
    <tableColumn id="17" name="Period 8 Subsidy " totalsRowFunction="custom" dataDxfId="8" totalsRowDxfId="7" dataCellStyle="Currency">
      <calculatedColumnFormula>'Period Eight'!L6</calculatedColumnFormula>
      <totalsRowFormula>'Period Eight'!L107</totalsRowFormula>
    </tableColumn>
    <tableColumn id="18" name="Total Hours For Employee - CANNOT EXCEED 640 HOURS" totalsRowFunction="custom" dataDxfId="6" totalsRowDxfId="5">
      <calculatedColumnFormula>Table11[[#This Row],[Period 1 Hours]]+Table11[[#This Row],[Period 2 Hours ]]+Table11[[#This Row],[Period 3 Hours]]+Table11[[#This Row],[Period 4 Hours]]+Table11[[#This Row],[Period 5 Hours]]+Table11[[#This Row],[Period 6 Hours]]+Table11[[#This Row],[Period 7 Hours]]+Table11[[#This Row],[Period 8 Hours]]</calculatedColumnFormula>
      <totalsRowFormula>SUM(S4:S104)</totalsRowFormula>
    </tableColumn>
    <tableColumn id="19" name="Total Rebate for Employee" totalsRowFunction="custom" dataDxfId="4" totalsRowDxfId="3" dataCellStyle="Currency">
      <calculatedColumnFormula>Table11[[#This Row],[Period 1 Subsidy ]]+Table11[[#This Row],[Period 2 Subsidy ]]+Table11[[#This Row],[Period 3 Subsidy ]]+Table11[[#This Row],[Period 4 Subsidy ]]+Table11[[#This Row],[Period 5 Subsidy ]]+Table11[[#This Row],[Period 6 Subsidy ]]+Table11[[#This Row],[Period 7 Subsidy ]]+Table11[[#This Row],[Period 8 Subsidy ]]</calculatedColumnFormula>
      <totalsRowFormula>SUM(T4:T104)</totalsRowFormula>
    </tableColumn>
    <tableColumn id="20" name="$100 Compensation" totalsRowFunction="custom" dataDxfId="2" totalsRowDxfId="1" dataCellStyle="Currency">
      <calculatedColumnFormula>IF(Table11[[#This Row],[Total Rebate for Employee]]&gt;0.01, 100,0)</calculatedColumnFormula>
      <totalsRowFormula>SUM(U4:U104)</totalsRowFormula>
    </tableColumn>
  </tableColumns>
  <tableStyleInfo name="TableStyleMedium6" showFirstColumn="0" showLastColumn="0" showRowStripes="1" showColumnStripes="0"/>
</table>
</file>

<file path=xl/tables/table2.xml><?xml version="1.0" encoding="utf-8"?>
<table xmlns="http://schemas.openxmlformats.org/spreadsheetml/2006/main" id="5" name="Table26" displayName="Table26" ref="A12:F113" totalsRowShown="0" headerRowDxfId="319" dataDxfId="318">
  <autoFilter ref="A12:F113"/>
  <sortState ref="A13:O16">
    <sortCondition ref="E12:E113"/>
  </sortState>
  <tableColumns count="6">
    <tableColumn id="1" name="Employee's First Name" dataDxfId="317" totalsRowDxfId="316"/>
    <tableColumn id="3" name="Employee's Last Name" dataDxfId="315" totalsRowDxfId="314"/>
    <tableColumn id="2" name="Is This Employee a Nominee?" dataDxfId="313" totalsRowDxfId="312"/>
    <tableColumn id="12" name="Has the Employee Agreement Form been Provided?" dataDxfId="311" totalsRowDxfId="310"/>
    <tableColumn id="11" name="Employee's Address" dataDxfId="309" totalsRowDxfId="308"/>
    <tableColumn id="14" name="Is this employee's primary residence during the program in Yukon?" dataDxfId="307" totalsRowDxfId="306"/>
  </tableColumns>
  <tableStyleInfo name="TableStyleMedium21" showFirstColumn="0" showLastColumn="0" showRowStripes="1" showColumnStripes="0"/>
</table>
</file>

<file path=xl/tables/table3.xml><?xml version="1.0" encoding="utf-8"?>
<table xmlns="http://schemas.openxmlformats.org/spreadsheetml/2006/main" id="2" name="Table2" displayName="Table2" ref="A5:L106" totalsRowShown="0" headerRowDxfId="298" dataDxfId="297">
  <autoFilter ref="A5:L106"/>
  <tableColumns count="12">
    <tableColumn id="9" name="Employee's First Name" dataDxfId="296">
      <calculatedColumnFormula>'Information Sheet-COMPLETE 1st'!A13</calculatedColumnFormula>
    </tableColumn>
    <tableColumn id="1" name="Employee's  Last Name" dataDxfId="295" totalsRowDxfId="294">
      <calculatedColumnFormula>'Information Sheet-COMPLETE 1st'!B13</calculatedColumnFormula>
    </tableColumn>
    <tableColumn id="2" name="Paystub provided for this period?" dataDxfId="293" totalsRowDxfId="292"/>
    <tableColumn id="3" name="Employee's Essential Occupation " dataDxfId="291" totalsRowDxfId="290">
      <calculatedColumnFormula>'Advance - IF REQUIRED'!E14</calculatedColumnFormula>
    </tableColumn>
    <tableColumn id="4" name="Work Period Start - CAN'T BE BEFORE OCT 15" dataDxfId="289" totalsRowDxfId="288"/>
    <tableColumn id="5" name="Work Period End - CAN'T BE AFTER FEBRUARY 15" dataDxfId="287" totalsRowDxfId="286"/>
    <tableColumn id="13" name="Rate Type" dataDxfId="285" totalsRowDxfId="284"/>
    <tableColumn id="6" name="Hourly Rate             (no less than $13.71, no more than $20.00)" dataDxfId="283" totalsRowDxfId="282" dataCellStyle="Currency"/>
    <tableColumn id="7" name="Regular Worked Hours (Excludes OT and nonworked STAT)" dataDxfId="281" totalsRowDxfId="280" dataCellStyle="Currency"/>
    <tableColumn id="8" name="Top Up " dataDxfId="279" totalsRowDxfId="278" dataCellStyle="Currency">
      <calculatedColumnFormula>20-H6</calculatedColumnFormula>
    </tableColumn>
    <tableColumn id="11" name="Hourly Top Up" dataDxfId="277" totalsRowDxfId="276" dataCellStyle="Currency">
      <calculatedColumnFormula>IF(AND(J6&lt;=3.99,L13&gt;(-100)),J6,"$4.00")</calculatedColumnFormula>
    </tableColumn>
    <tableColumn id="10" name="Subsidy" dataDxfId="275" dataCellStyle="Currency">
      <calculatedColumnFormula>IF(OR(H6&gt;19.99,H6&lt;13.71),"0",K6*I6)</calculatedColumnFormula>
    </tableColumn>
  </tableColumns>
  <tableStyleInfo name="TableStyleMedium21" showFirstColumn="0" showLastColumn="0" showRowStripes="1" showColumnStripes="0"/>
</table>
</file>

<file path=xl/tables/table4.xml><?xml version="1.0" encoding="utf-8"?>
<table xmlns="http://schemas.openxmlformats.org/spreadsheetml/2006/main" id="13" name="Table214" displayName="Table214" ref="A5:M106" totalsRowShown="0" headerRowDxfId="267" dataDxfId="266">
  <autoFilter ref="A5:M106"/>
  <tableColumns count="13">
    <tableColumn id="9" name="Employee's First Name" dataDxfId="265">
      <calculatedColumnFormula>'Information Sheet-COMPLETE 1st'!A13</calculatedColumnFormula>
    </tableColumn>
    <tableColumn id="1" name="Employee's  Last Name" dataDxfId="264" totalsRowDxfId="263">
      <calculatedColumnFormula>'Information Sheet-COMPLETE 1st'!B13</calculatedColumnFormula>
    </tableColumn>
    <tableColumn id="2" name="Paystub provided for this period?" dataDxfId="262" totalsRowDxfId="261"/>
    <tableColumn id="3" name="Employee's Essential Occupation; update if required" dataDxfId="260" totalsRowDxfId="259">
      <calculatedColumnFormula>Table2[[#This Row],[Employee''s Essential Occupation ]]</calculatedColumnFormula>
    </tableColumn>
    <tableColumn id="4" name="Work Period Start - CAN'T BE BEFORE OCT 15" dataDxfId="258" totalsRowDxfId="257"/>
    <tableColumn id="5" name="Work Period End - CAN'T BE AFTER FEBRUARY 15" dataDxfId="256" totalsRowDxfId="255"/>
    <tableColumn id="13" name="Rate Type" dataDxfId="254" totalsRowDxfId="253"/>
    <tableColumn id="6" name="Hourly Rate             (no less than $13.71, no more than $20.00); update if required" dataDxfId="252" totalsRowDxfId="251" dataCellStyle="Currency">
      <calculatedColumnFormula>Table2[[#This Row],[Hourly Rate             (no less than $13.71, no more than $20.00)]]</calculatedColumnFormula>
    </tableColumn>
    <tableColumn id="7" name="Regular Worked Hours (Excludes OT and nonworked STAT)" dataDxfId="250" totalsRowDxfId="249" dataCellStyle="Currency"/>
    <tableColumn id="8" name="Top Up " dataDxfId="248" totalsRowDxfId="247" dataCellStyle="Currency">
      <calculatedColumnFormula>20-H6</calculatedColumnFormula>
    </tableColumn>
    <tableColumn id="14" name="Hourly Top Up" dataDxfId="246" totalsRowDxfId="245" dataCellStyle="Currency">
      <calculatedColumnFormula>IF(AND(J6&lt;=3.99,L13&gt;(-100)),J6,"$4.00")</calculatedColumnFormula>
    </tableColumn>
    <tableColumn id="10" name="Subsidy" dataDxfId="244" totalsRowDxfId="243" dataCellStyle="Currency">
      <calculatedColumnFormula>IF(OR(H6&gt;19.99,H6&lt;13.71),"0",K6*I6)</calculatedColumnFormula>
    </tableColumn>
    <tableColumn id="11" name="Hours to Date - Cannot Exceed 640" dataDxfId="242">
      <calculatedColumnFormula>Table2[[#This Row],[Regular Worked Hours (Excludes OT and nonworked STAT)]]+Table214[[#This Row],[Regular Worked Hours (Excludes OT and nonworked STAT)]]</calculatedColumnFormula>
    </tableColumn>
  </tableColumns>
  <tableStyleInfo name="TableStyleMedium21" showFirstColumn="0" showLastColumn="0" showRowStripes="1" showColumnStripes="0"/>
</table>
</file>

<file path=xl/tables/table5.xml><?xml version="1.0" encoding="utf-8"?>
<table xmlns="http://schemas.openxmlformats.org/spreadsheetml/2006/main" id="14" name="Table215" displayName="Table215" ref="A5:M106" totalsRowShown="0" headerRowDxfId="235" dataDxfId="234">
  <autoFilter ref="A5:M106"/>
  <tableColumns count="13">
    <tableColumn id="9" name="Employee's First Name" dataDxfId="233">
      <calculatedColumnFormula>'Information Sheet-COMPLETE 1st'!A13</calculatedColumnFormula>
    </tableColumn>
    <tableColumn id="1" name="Employee's  Last Name" dataDxfId="232" totalsRowDxfId="231">
      <calculatedColumnFormula>'Information Sheet-COMPLETE 1st'!B13</calculatedColumnFormula>
    </tableColumn>
    <tableColumn id="2" name="Paystub provided for this period?" dataDxfId="230" totalsRowDxfId="229"/>
    <tableColumn id="3" name="Employee's Essential Occupation; update if required" dataDxfId="228" totalsRowDxfId="227">
      <calculatedColumnFormula>Table214[[#This Row],[Employee''s Essential Occupation; update if required]]</calculatedColumnFormula>
    </tableColumn>
    <tableColumn id="4" name="Work Period Start - CAN'T BE BEFORE OCT 15" dataDxfId="226" totalsRowDxfId="225"/>
    <tableColumn id="5" name="Work Period End - CAN'T BE AFTER FEBRUARY 15" dataDxfId="224" totalsRowDxfId="223"/>
    <tableColumn id="13" name="Rate Type" dataDxfId="222" totalsRowDxfId="221"/>
    <tableColumn id="6" name="Hourly Rate             (no less than $13.71, no more than $20.00); update if required" dataDxfId="220" totalsRowDxfId="219" dataCellStyle="Currency">
      <calculatedColumnFormula>Table214[[#This Row],[Hourly Rate             (no less than $13.71, no more than $20.00); update if required]]</calculatedColumnFormula>
    </tableColumn>
    <tableColumn id="7" name="Regular Worked Hours (Excludes OT and nonworked STAT)" dataDxfId="218" totalsRowDxfId="217" dataCellStyle="Currency"/>
    <tableColumn id="8" name="Top Up " dataDxfId="216" totalsRowDxfId="215" dataCellStyle="Currency">
      <calculatedColumnFormula>20-H6</calculatedColumnFormula>
    </tableColumn>
    <tableColumn id="11" name="Hourly Top Up" dataDxfId="214" totalsRowDxfId="213" dataCellStyle="Currency">
      <calculatedColumnFormula>IF(AND(J6&lt;=3.99,L13&gt;(-100)),J6,"$4.00")</calculatedColumnFormula>
    </tableColumn>
    <tableColumn id="10" name="Subsidy" dataDxfId="212" totalsRowDxfId="211" dataCellStyle="Currency">
      <calculatedColumnFormula>IF(OR(H6&gt;19.99,H6&lt;13.71),"0",I6*K6)</calculatedColumnFormula>
    </tableColumn>
    <tableColumn id="12" name="Hours to Date - Cannot Exceed 640" dataDxfId="210">
      <calculatedColumnFormula>Table214[[#This Row],[Hours to Date - Cannot Exceed 640]]+Table215[[#This Row],[Regular Worked Hours (Excludes OT and nonworked STAT)]]</calculatedColumnFormula>
    </tableColumn>
  </tableColumns>
  <tableStyleInfo name="TableStyleMedium21" showFirstColumn="0" showLastColumn="0" showRowStripes="1" showColumnStripes="0"/>
</table>
</file>

<file path=xl/tables/table6.xml><?xml version="1.0" encoding="utf-8"?>
<table xmlns="http://schemas.openxmlformats.org/spreadsheetml/2006/main" id="15" name="Table216" displayName="Table216" ref="A5:M106" totalsRowShown="0" headerRowDxfId="203" dataDxfId="202">
  <autoFilter ref="A5:M106"/>
  <tableColumns count="13">
    <tableColumn id="9" name="Employee's First Name" dataDxfId="201">
      <calculatedColumnFormula>'Information Sheet-COMPLETE 1st'!A13</calculatedColumnFormula>
    </tableColumn>
    <tableColumn id="1" name="Employee's  Last Name" dataDxfId="200" totalsRowDxfId="199">
      <calculatedColumnFormula>'Information Sheet-COMPLETE 1st'!B13</calculatedColumnFormula>
    </tableColumn>
    <tableColumn id="2" name="Paystub provided for this period?" dataDxfId="198"/>
    <tableColumn id="3" name="Employee's Essential Occupation; update if required" dataDxfId="197" totalsRowDxfId="196">
      <calculatedColumnFormula>Table215[[#This Row],[Employee''s Essential Occupation; update if required]]</calculatedColumnFormula>
    </tableColumn>
    <tableColumn id="4" name="Work Period Start - CAN'T BE BEFORE OCT 15" dataDxfId="195" totalsRowDxfId="194"/>
    <tableColumn id="5" name="Work Period End - CAN'T BE AFTER FEBRUARY 15" dataDxfId="193" totalsRowDxfId="192"/>
    <tableColumn id="13" name="Rate Type" dataDxfId="191" totalsRowDxfId="190"/>
    <tableColumn id="6" name="Hourly Rate             (no less than $13.71, no more than $20.00); update if required" dataDxfId="189" totalsRowDxfId="188" dataCellStyle="Currency">
      <calculatedColumnFormula>Table215[[#This Row],[Hourly Rate             (no less than $13.71, no more than $20.00); update if required]]</calculatedColumnFormula>
    </tableColumn>
    <tableColumn id="7" name="Regular Worked Hours (Excludes OT and nonworked STAT)" dataDxfId="187" totalsRowDxfId="186" dataCellStyle="Currency"/>
    <tableColumn id="8" name="Top Up " dataDxfId="185" totalsRowDxfId="184" dataCellStyle="Currency">
      <calculatedColumnFormula>20-H6</calculatedColumnFormula>
    </tableColumn>
    <tableColumn id="12" name="Hourly Top Up" dataDxfId="183" totalsRowDxfId="182" dataCellStyle="Currency">
      <calculatedColumnFormula>IF(AND(J6&lt;=3.99,L13&gt;(-100)),J6,"$4.00")</calculatedColumnFormula>
    </tableColumn>
    <tableColumn id="10" name="Subsidy" dataDxfId="181" totalsRowDxfId="180" dataCellStyle="Currency">
      <calculatedColumnFormula>IF(OR(H6&gt;19.99,H6&lt;13.71),"0",I6*K6)</calculatedColumnFormula>
    </tableColumn>
    <tableColumn id="11" name="Hours to Date - Cannot Exceed 640" dataDxfId="179">
      <calculatedColumnFormula>Table216[[#This Row],[Regular Worked Hours (Excludes OT and nonworked STAT)]]+Table215[[#This Row],[Hours to Date - Cannot Exceed 640]]</calculatedColumnFormula>
    </tableColumn>
  </tableColumns>
  <tableStyleInfo name="TableStyleMedium21" showFirstColumn="0" showLastColumn="0" showRowStripes="1" showColumnStripes="0"/>
</table>
</file>

<file path=xl/tables/table7.xml><?xml version="1.0" encoding="utf-8"?>
<table xmlns="http://schemas.openxmlformats.org/spreadsheetml/2006/main" id="16" name="Table217" displayName="Table217" ref="A5:M106" totalsRowShown="0" headerRowDxfId="171" dataDxfId="170">
  <autoFilter ref="A5:M106"/>
  <tableColumns count="13">
    <tableColumn id="9" name="Employee's First Name" dataDxfId="169">
      <calculatedColumnFormula>'Information Sheet-COMPLETE 1st'!A13</calculatedColumnFormula>
    </tableColumn>
    <tableColumn id="1" name="Employee's  Last Name" dataDxfId="168" totalsRowDxfId="167">
      <calculatedColumnFormula>'Information Sheet-COMPLETE 1st'!B13</calculatedColumnFormula>
    </tableColumn>
    <tableColumn id="2" name="Paystub provided for this period?" dataDxfId="166" totalsRowDxfId="165"/>
    <tableColumn id="3" name="Employee's Essential Occupation; update if required" dataDxfId="164" totalsRowDxfId="163">
      <calculatedColumnFormula>Table216[[#This Row],[Employee''s Essential Occupation; update if required]]</calculatedColumnFormula>
    </tableColumn>
    <tableColumn id="4" name="Work Period Start - CAN'T BE BEFORE OCT 15" dataDxfId="162" totalsRowDxfId="161"/>
    <tableColumn id="5" name="Work Period End - CAN'T BE AFTER FEBRUARY 15" dataDxfId="160" totalsRowDxfId="159"/>
    <tableColumn id="13" name="Rate Type" dataDxfId="158" totalsRowDxfId="157"/>
    <tableColumn id="6" name="Hourly Rate             (no less than $13.71, no more than $20.00); update if required" dataDxfId="156" totalsRowDxfId="155" dataCellStyle="Currency">
      <calculatedColumnFormula>Table216[[#This Row],[Hourly Rate             (no less than $13.71, no more than $20.00); update if required]]</calculatedColumnFormula>
    </tableColumn>
    <tableColumn id="7" name="Regular Worked Hours (Excludes OT and nonworked STAT)" dataDxfId="154" totalsRowDxfId="153" dataCellStyle="Currency"/>
    <tableColumn id="8" name="Top Up " dataDxfId="152" totalsRowDxfId="151" dataCellStyle="Currency">
      <calculatedColumnFormula>20-H6</calculatedColumnFormula>
    </tableColumn>
    <tableColumn id="12" name="Hourly Top Up" dataDxfId="150" totalsRowDxfId="149" dataCellStyle="Currency">
      <calculatedColumnFormula>IF(AND(J6&lt;=3.99,L13&gt;(-100)),J6,"$4.00")</calculatedColumnFormula>
    </tableColumn>
    <tableColumn id="10" name="Subsidy" dataDxfId="148" totalsRowDxfId="147" dataCellStyle="Currency">
      <calculatedColumnFormula>IF(OR(H6&gt;19.99,H6&lt;13.71),"0",I6*K6)</calculatedColumnFormula>
    </tableColumn>
    <tableColumn id="11" name="Hours to Date - Cannot Exceed 640" dataDxfId="146">
      <calculatedColumnFormula>Table217[[#This Row],[Regular Worked Hours (Excludes OT and nonworked STAT)]]+Table216[[#This Row],[Hours to Date - Cannot Exceed 640]]</calculatedColumnFormula>
    </tableColumn>
  </tableColumns>
  <tableStyleInfo name="TableStyleMedium21" showFirstColumn="0" showLastColumn="0" showRowStripes="1" showColumnStripes="0"/>
</table>
</file>

<file path=xl/tables/table8.xml><?xml version="1.0" encoding="utf-8"?>
<table xmlns="http://schemas.openxmlformats.org/spreadsheetml/2006/main" id="17" name="Table218" displayName="Table218" ref="A5:M106" totalsRowShown="0" headerRowDxfId="138" dataDxfId="137">
  <autoFilter ref="A5:M106"/>
  <tableColumns count="13">
    <tableColumn id="9" name="Employee's First Name" dataDxfId="136">
      <calculatedColumnFormula>'Information Sheet-COMPLETE 1st'!A13</calculatedColumnFormula>
    </tableColumn>
    <tableColumn id="1" name="Employee's  Last Name" dataDxfId="135" totalsRowDxfId="134">
      <calculatedColumnFormula>'Information Sheet-COMPLETE 1st'!B13</calculatedColumnFormula>
    </tableColumn>
    <tableColumn id="2" name="Paystub provided for this period?" dataDxfId="133" totalsRowDxfId="132"/>
    <tableColumn id="3" name="Employee's Essential Occupation; update if required" dataDxfId="131" totalsRowDxfId="130">
      <calculatedColumnFormula>Table217[[#This Row],[Employee''s Essential Occupation; update if required]]</calculatedColumnFormula>
    </tableColumn>
    <tableColumn id="4" name="Work Period Start - CAN'T BE BEFORE OCT 15" dataDxfId="129" totalsRowDxfId="128"/>
    <tableColumn id="5" name="Work Period End - CAN'T BE AFTER FEBRUARY 15" dataDxfId="127" totalsRowDxfId="126"/>
    <tableColumn id="13" name="Rate Type" dataDxfId="125" totalsRowDxfId="124"/>
    <tableColumn id="6" name="Hourly Rate             (no less than $13.71, no more than $20.00); update if required" dataDxfId="123" totalsRowDxfId="122" dataCellStyle="Currency">
      <calculatedColumnFormula>Table217[[#This Row],[Hourly Rate             (no less than $13.71, no more than $20.00); update if required]]</calculatedColumnFormula>
    </tableColumn>
    <tableColumn id="7" name="Regular Worked Hours (Excludes OT and nonworked STAT)" dataDxfId="121" totalsRowDxfId="120" dataCellStyle="Currency"/>
    <tableColumn id="8" name="Top Up " dataDxfId="119" totalsRowDxfId="118" dataCellStyle="Currency">
      <calculatedColumnFormula>20-H6</calculatedColumnFormula>
    </tableColumn>
    <tableColumn id="12" name="Hourly Top Up" dataDxfId="117" totalsRowDxfId="116" dataCellStyle="Currency">
      <calculatedColumnFormula>IF(AND(J6&lt;=3.99,L13&gt;(-100)),J6,"$4.00")</calculatedColumnFormula>
    </tableColumn>
    <tableColumn id="10" name="Subsidy" dataDxfId="115" totalsRowDxfId="114" dataCellStyle="Currency">
      <calculatedColumnFormula>IF(OR(H6&gt;19.99,H6&lt;13.71),"0",I6*K6)</calculatedColumnFormula>
    </tableColumn>
    <tableColumn id="11" name="Hours to Date - Cannot Exceed 640" dataDxfId="113">
      <calculatedColumnFormula>Table218[[#This Row],[Regular Worked Hours (Excludes OT and nonworked STAT)]]+Table217[[#This Row],[Hours to Date - Cannot Exceed 640]]</calculatedColumnFormula>
    </tableColumn>
  </tableColumns>
  <tableStyleInfo name="TableStyleMedium21" showFirstColumn="0" showLastColumn="0" showRowStripes="1" showColumnStripes="0"/>
</table>
</file>

<file path=xl/tables/table9.xml><?xml version="1.0" encoding="utf-8"?>
<table xmlns="http://schemas.openxmlformats.org/spreadsheetml/2006/main" id="18" name="Table219" displayName="Table219" ref="A5:M106" totalsRowShown="0" headerRowDxfId="105" dataDxfId="104">
  <autoFilter ref="A5:M106"/>
  <tableColumns count="13">
    <tableColumn id="9" name="Employee's First Name" dataDxfId="103">
      <calculatedColumnFormula>'Information Sheet-COMPLETE 1st'!A13</calculatedColumnFormula>
    </tableColumn>
    <tableColumn id="1" name="Employee's  Last Name" dataDxfId="102" totalsRowDxfId="101">
      <calculatedColumnFormula>'Information Sheet-COMPLETE 1st'!B13</calculatedColumnFormula>
    </tableColumn>
    <tableColumn id="2" name="Paystub provided for this period?" dataDxfId="100" totalsRowDxfId="99"/>
    <tableColumn id="3" name="Employee's Essential Occupation; update if required" dataDxfId="98" totalsRowDxfId="97">
      <calculatedColumnFormula>Table218[[#This Row],[Employee''s Essential Occupation; update if required]]</calculatedColumnFormula>
    </tableColumn>
    <tableColumn id="4" name="Work Period Start - CAN'T BE BEFORE OCT 15" dataDxfId="96" totalsRowDxfId="95"/>
    <tableColumn id="5" name="Work Period End - CAN'T BE AFTER FEBRUARY 15" dataDxfId="94" totalsRowDxfId="93"/>
    <tableColumn id="13" name="Rate Type" dataDxfId="92" totalsRowDxfId="91"/>
    <tableColumn id="6" name="Hourly Rate             (no less than $13.71, no more than $20.00); update if required" dataDxfId="90" totalsRowDxfId="89" dataCellStyle="Currency">
      <calculatedColumnFormula>Table218[[#This Row],[Hourly Rate             (no less than $13.71, no more than $20.00); update if required]]</calculatedColumnFormula>
    </tableColumn>
    <tableColumn id="7" name="Regular Worked Hours (Excludes OT and nonworked STAT)" dataDxfId="88" totalsRowDxfId="87" dataCellStyle="Currency"/>
    <tableColumn id="8" name="Top Up " dataDxfId="86" totalsRowDxfId="85" dataCellStyle="Currency">
      <calculatedColumnFormula>20-H6</calculatedColumnFormula>
    </tableColumn>
    <tableColumn id="12" name="Hourly Top Up" dataDxfId="84" totalsRowDxfId="83" dataCellStyle="Currency">
      <calculatedColumnFormula>IF(AND(J6&lt;=3.99,L13&gt;(-100)),J6,"$4.00")</calculatedColumnFormula>
    </tableColumn>
    <tableColumn id="10" name="Subsidy" dataDxfId="82" totalsRowDxfId="81" dataCellStyle="Currency">
      <calculatedColumnFormula>IF(OR(H6&gt;19.99,H6&lt;13.71),"0",I6*K6)</calculatedColumnFormula>
    </tableColumn>
    <tableColumn id="11" name="Hours to Date - Cannot Exceed 640" dataDxfId="80">
      <calculatedColumnFormula>Table219[[#This Row],[Regular Worked Hours (Excludes OT and nonworked STAT)]]+Table218[[#This Row],[Hours to Date - Cannot Exceed 640]]</calculatedColumnFormula>
    </tableColumn>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9.bin"/><Relationship Id="rId1" Type="http://schemas.openxmlformats.org/officeDocument/2006/relationships/hyperlink" Target="https://ycor-reey.gov.yk.ca/"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0.bin"/><Relationship Id="rId1" Type="http://schemas.openxmlformats.org/officeDocument/2006/relationships/hyperlink" Target="https://ycor-reey.gov.yk.ca/"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11.bin"/><Relationship Id="rId1" Type="http://schemas.openxmlformats.org/officeDocument/2006/relationships/hyperlink" Target="https://ycor-reey.gov.yk.ca/" TargetMode="External"/></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quest.ynet.gov.yk.ca/"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ycor-reey.gov.yk.c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ycor-reey.gov.yk.ca/"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7.bin"/><Relationship Id="rId1" Type="http://schemas.openxmlformats.org/officeDocument/2006/relationships/hyperlink" Target="https://ycor-reey.gov.yk.ca/"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8.bin"/><Relationship Id="rId1" Type="http://schemas.openxmlformats.org/officeDocument/2006/relationships/hyperlink" Target="https://ycor-reey.gov.yk.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2"/>
  <sheetViews>
    <sheetView workbookViewId="0">
      <selection activeCell="I12" sqref="I12"/>
    </sheetView>
  </sheetViews>
  <sheetFormatPr defaultRowHeight="15" x14ac:dyDescent="0.25"/>
  <cols>
    <col min="1" max="1" width="5" bestFit="1" customWidth="1"/>
    <col min="4" max="4" width="18" bestFit="1" customWidth="1"/>
  </cols>
  <sheetData>
    <row r="1" spans="1:2" x14ac:dyDescent="0.25">
      <c r="A1" s="1"/>
      <c r="B1" t="s">
        <v>44</v>
      </c>
    </row>
    <row r="2" spans="1:2" x14ac:dyDescent="0.25">
      <c r="A2" s="1"/>
      <c r="B2" t="s">
        <v>45</v>
      </c>
    </row>
    <row r="3" spans="1:2" x14ac:dyDescent="0.25">
      <c r="A3" s="1"/>
    </row>
    <row r="4" spans="1:2" x14ac:dyDescent="0.25">
      <c r="A4" s="1"/>
    </row>
    <row r="5" spans="1:2" x14ac:dyDescent="0.25">
      <c r="A5" s="1"/>
    </row>
    <row r="6" spans="1:2" x14ac:dyDescent="0.25">
      <c r="A6" s="1"/>
    </row>
    <row r="7" spans="1:2" x14ac:dyDescent="0.25">
      <c r="A7" s="1"/>
    </row>
    <row r="8" spans="1:2" x14ac:dyDescent="0.25">
      <c r="A8" s="1"/>
    </row>
    <row r="9" spans="1:2" x14ac:dyDescent="0.25">
      <c r="A9" s="1"/>
    </row>
    <row r="10" spans="1:2" x14ac:dyDescent="0.25">
      <c r="A10" s="1"/>
    </row>
    <row r="11" spans="1:2" x14ac:dyDescent="0.25">
      <c r="A11" s="1"/>
    </row>
    <row r="12" spans="1:2" x14ac:dyDescent="0.25">
      <c r="A12" s="1"/>
    </row>
    <row r="13" spans="1:2" x14ac:dyDescent="0.25">
      <c r="A13" s="1"/>
    </row>
    <row r="14" spans="1:2" x14ac:dyDescent="0.25">
      <c r="A14" s="1"/>
    </row>
    <row r="15" spans="1:2" x14ac:dyDescent="0.25">
      <c r="A15" s="1"/>
    </row>
    <row r="16" spans="1:2" x14ac:dyDescent="0.25">
      <c r="A16" s="1"/>
    </row>
    <row r="17" spans="1:1" x14ac:dyDescent="0.25">
      <c r="A17" s="1"/>
    </row>
    <row r="18" spans="1:1" x14ac:dyDescent="0.25">
      <c r="A18" s="1"/>
    </row>
    <row r="19" spans="1:1" x14ac:dyDescent="0.25">
      <c r="A19" s="1"/>
    </row>
    <row r="20" spans="1:1" x14ac:dyDescent="0.25">
      <c r="A20" s="1"/>
    </row>
    <row r="21" spans="1:1" x14ac:dyDescent="0.25">
      <c r="A21" s="1"/>
    </row>
    <row r="22" spans="1:1" x14ac:dyDescent="0.25">
      <c r="A22" s="1"/>
    </row>
    <row r="23" spans="1:1" x14ac:dyDescent="0.25">
      <c r="A23" s="1"/>
    </row>
    <row r="24" spans="1:1" x14ac:dyDescent="0.25">
      <c r="A24" s="1"/>
    </row>
    <row r="25" spans="1:1" x14ac:dyDescent="0.25">
      <c r="A25" s="1"/>
    </row>
    <row r="26" spans="1:1" x14ac:dyDescent="0.25">
      <c r="A26" s="1"/>
    </row>
    <row r="27" spans="1:1" x14ac:dyDescent="0.25">
      <c r="A27" s="1"/>
    </row>
    <row r="28" spans="1:1" x14ac:dyDescent="0.25">
      <c r="A28" s="1"/>
    </row>
    <row r="29" spans="1:1" x14ac:dyDescent="0.25">
      <c r="A29" s="1"/>
    </row>
    <row r="30" spans="1:1" x14ac:dyDescent="0.25">
      <c r="A30" s="1"/>
    </row>
    <row r="31" spans="1:1" x14ac:dyDescent="0.25">
      <c r="A31" s="1"/>
    </row>
    <row r="32" spans="1:1" x14ac:dyDescent="0.25">
      <c r="A32" s="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107"/>
  <sheetViews>
    <sheetView zoomScaleNormal="100" workbookViewId="0">
      <selection activeCell="I14" sqref="I14"/>
    </sheetView>
  </sheetViews>
  <sheetFormatPr defaultColWidth="9.140625" defaultRowHeight="15" x14ac:dyDescent="0.25"/>
  <cols>
    <col min="1" max="1" width="53.42578125" style="106" bestFit="1" customWidth="1"/>
    <col min="2" max="2" width="31.5703125" style="106" customWidth="1"/>
    <col min="3" max="3" width="22.85546875" style="7" hidden="1" customWidth="1"/>
    <col min="4" max="4" width="29.7109375" style="7" customWidth="1"/>
    <col min="5" max="5" width="16.7109375" style="7" customWidth="1"/>
    <col min="6" max="6" width="16.7109375" style="106" customWidth="1"/>
    <col min="7" max="7" width="15" style="106" hidden="1" customWidth="1"/>
    <col min="8" max="8" width="20.7109375" style="7" customWidth="1"/>
    <col min="9" max="9" width="17.28515625" style="106" customWidth="1"/>
    <col min="10" max="11" width="13.5703125" style="106" hidden="1" customWidth="1"/>
    <col min="12" max="12" width="14.85546875" style="133" customWidth="1"/>
    <col min="13" max="13" width="21.140625" style="106" bestFit="1" customWidth="1"/>
    <col min="14" max="16384" width="9.140625" style="106"/>
  </cols>
  <sheetData>
    <row r="1" spans="1:13" s="107" customFormat="1" ht="52.5" customHeight="1" x14ac:dyDescent="0.2">
      <c r="A1" s="141" t="s">
        <v>54</v>
      </c>
      <c r="B1" s="141"/>
      <c r="C1" s="141"/>
      <c r="D1" s="141"/>
      <c r="E1" s="141"/>
      <c r="F1" s="141"/>
      <c r="G1" s="141"/>
      <c r="H1" s="141"/>
      <c r="I1" s="141"/>
      <c r="J1" s="141"/>
      <c r="K1" s="141"/>
      <c r="L1" s="141"/>
      <c r="M1" s="141"/>
    </row>
    <row r="2" spans="1:13" s="108" customFormat="1" ht="33.75" customHeight="1" x14ac:dyDescent="0.25">
      <c r="A2" s="111" t="s">
        <v>66</v>
      </c>
      <c r="B2" s="142" t="str">
        <f>'Period Five'!B2:L2</f>
        <v>INDIQUEZ LA DÉNOMINATION SOCIALE OU LE NOM DE L'ENTREPRISE ICI</v>
      </c>
      <c r="C2" s="142"/>
      <c r="D2" s="142"/>
      <c r="E2" s="142"/>
      <c r="F2" s="142"/>
      <c r="G2" s="142"/>
      <c r="H2" s="142"/>
      <c r="I2" s="142"/>
      <c r="J2" s="142"/>
      <c r="K2" s="142"/>
      <c r="L2" s="142"/>
    </row>
    <row r="3" spans="1:13" s="108" customFormat="1" ht="8.25" customHeight="1" x14ac:dyDescent="0.25">
      <c r="A3" s="112"/>
      <c r="B3" s="10"/>
      <c r="C3" s="15"/>
      <c r="D3" s="15"/>
      <c r="E3" s="17"/>
      <c r="F3" s="10"/>
      <c r="G3" s="10"/>
      <c r="H3" s="17"/>
      <c r="I3" s="125"/>
      <c r="L3" s="112"/>
    </row>
    <row r="4" spans="1:13" s="108" customFormat="1" ht="6.75" customHeight="1" x14ac:dyDescent="0.25">
      <c r="A4" s="112"/>
      <c r="B4" s="112"/>
      <c r="C4" s="22"/>
      <c r="D4" s="15"/>
      <c r="E4" s="15"/>
      <c r="F4" s="112"/>
      <c r="G4" s="112"/>
      <c r="H4" s="15"/>
      <c r="L4" s="112"/>
    </row>
    <row r="5" spans="1:13" s="24" customFormat="1" ht="114" x14ac:dyDescent="0.25">
      <c r="A5" s="89" t="s">
        <v>60</v>
      </c>
      <c r="B5" s="89" t="s">
        <v>61</v>
      </c>
      <c r="C5" s="89" t="s">
        <v>34</v>
      </c>
      <c r="D5" s="89" t="s">
        <v>74</v>
      </c>
      <c r="E5" s="89" t="s">
        <v>68</v>
      </c>
      <c r="F5" s="89" t="s">
        <v>69</v>
      </c>
      <c r="G5" s="89" t="s">
        <v>10</v>
      </c>
      <c r="H5" s="89" t="s">
        <v>75</v>
      </c>
      <c r="I5" s="126" t="s">
        <v>71</v>
      </c>
      <c r="J5" s="126" t="s">
        <v>0</v>
      </c>
      <c r="K5" s="89" t="s">
        <v>43</v>
      </c>
      <c r="L5" s="89" t="s">
        <v>72</v>
      </c>
      <c r="M5" s="89" t="s">
        <v>76</v>
      </c>
    </row>
    <row r="6" spans="1:13" ht="30.75" customHeight="1" x14ac:dyDescent="0.25">
      <c r="A6" s="117">
        <f>'Information Sheet-COMPLETE 1st'!A13</f>
        <v>0</v>
      </c>
      <c r="B6" s="106">
        <f>'Information Sheet-COMPLETE 1st'!B13</f>
        <v>0</v>
      </c>
      <c r="C6" s="2"/>
      <c r="D6" s="7">
        <f>Table217[[#This Row],[Employee''s Essential Occupation; update if required]]</f>
        <v>0</v>
      </c>
      <c r="E6" s="120">
        <f>Table217[[#This Row],[Work Period End - CAN''T BE AFTER FEBRUARY 15]]+1</f>
        <v>1</v>
      </c>
      <c r="F6" s="119"/>
      <c r="G6" s="80"/>
      <c r="H6" s="114">
        <f>Table217[[#This Row],[Hourly Rate             (no less than $13.71, no more than $20.00); update if required]]</f>
        <v>0</v>
      </c>
      <c r="I6" s="82">
        <v>0</v>
      </c>
      <c r="J6" s="115">
        <f>20-H6</f>
        <v>20</v>
      </c>
      <c r="K6" s="115" t="str">
        <f t="shared" ref="K6:K37" si="0">IF(AND(J6&lt;=3.99,L13&gt;(-100)),J6,"$4.00")</f>
        <v>$4.00</v>
      </c>
      <c r="L6" s="130" t="str">
        <f t="shared" ref="L6:L37" si="1">IF(OR(H6&gt;19.99,H6&lt;13.71),"0",I6*K6)</f>
        <v>0</v>
      </c>
      <c r="M6" s="107">
        <f>Table218[[#This Row],[Regular Worked Hours (Excludes OT and nonworked STAT)]]+Table217[[#This Row],[Hours to Date - Cannot Exceed 640]]</f>
        <v>0</v>
      </c>
    </row>
    <row r="7" spans="1:13" ht="30.75" customHeight="1" x14ac:dyDescent="0.25">
      <c r="A7" s="117">
        <f>'Information Sheet-COMPLETE 1st'!A14</f>
        <v>0</v>
      </c>
      <c r="B7" s="106">
        <f>'Information Sheet-COMPLETE 1st'!B14</f>
        <v>0</v>
      </c>
      <c r="C7" s="2"/>
      <c r="D7" s="7">
        <f>Table217[[#This Row],[Employee''s Essential Occupation; update if required]]</f>
        <v>0</v>
      </c>
      <c r="E7" s="116">
        <f t="shared" ref="E7:F22" si="2">E6</f>
        <v>1</v>
      </c>
      <c r="F7" s="116">
        <f t="shared" si="2"/>
        <v>0</v>
      </c>
      <c r="G7" s="80"/>
      <c r="H7" s="114">
        <f>Table217[[#This Row],[Hourly Rate             (no less than $13.71, no more than $20.00); update if required]]</f>
        <v>0</v>
      </c>
      <c r="I7" s="82">
        <v>0</v>
      </c>
      <c r="J7" s="115">
        <f>20-H7</f>
        <v>20</v>
      </c>
      <c r="K7" s="115" t="str">
        <f t="shared" si="0"/>
        <v>$4.00</v>
      </c>
      <c r="L7" s="130" t="str">
        <f t="shared" si="1"/>
        <v>0</v>
      </c>
      <c r="M7" s="107">
        <f>Table218[[#This Row],[Regular Worked Hours (Excludes OT and nonworked STAT)]]+Table217[[#This Row],[Hours to Date - Cannot Exceed 640]]</f>
        <v>0</v>
      </c>
    </row>
    <row r="8" spans="1:13" ht="30.75" customHeight="1" x14ac:dyDescent="0.25">
      <c r="A8" s="117">
        <f>'Information Sheet-COMPLETE 1st'!A15</f>
        <v>0</v>
      </c>
      <c r="B8" s="106">
        <f>'Information Sheet-COMPLETE 1st'!B15</f>
        <v>0</v>
      </c>
      <c r="C8" s="2"/>
      <c r="D8" s="7">
        <f>Table217[[#This Row],[Employee''s Essential Occupation; update if required]]</f>
        <v>0</v>
      </c>
      <c r="E8" s="116">
        <f t="shared" si="2"/>
        <v>1</v>
      </c>
      <c r="F8" s="116">
        <f t="shared" si="2"/>
        <v>0</v>
      </c>
      <c r="G8" s="80"/>
      <c r="H8" s="114">
        <f>Table217[[#This Row],[Hourly Rate             (no less than $13.71, no more than $20.00); update if required]]</f>
        <v>0</v>
      </c>
      <c r="I8" s="82">
        <v>0</v>
      </c>
      <c r="J8" s="115">
        <f>20-H8</f>
        <v>20</v>
      </c>
      <c r="K8" s="115" t="str">
        <f t="shared" si="0"/>
        <v>$4.00</v>
      </c>
      <c r="L8" s="130" t="str">
        <f t="shared" si="1"/>
        <v>0</v>
      </c>
      <c r="M8" s="107">
        <f>Table218[[#This Row],[Regular Worked Hours (Excludes OT and nonworked STAT)]]+Table217[[#This Row],[Hours to Date - Cannot Exceed 640]]</f>
        <v>0</v>
      </c>
    </row>
    <row r="9" spans="1:13" ht="30.75" customHeight="1" x14ac:dyDescent="0.25">
      <c r="A9" s="117">
        <f>'Information Sheet-COMPLETE 1st'!A16</f>
        <v>0</v>
      </c>
      <c r="B9" s="106">
        <f>'Information Sheet-COMPLETE 1st'!B16</f>
        <v>0</v>
      </c>
      <c r="C9" s="2"/>
      <c r="D9" s="7">
        <f>Table217[[#This Row],[Employee''s Essential Occupation; update if required]]</f>
        <v>0</v>
      </c>
      <c r="E9" s="116">
        <f t="shared" si="2"/>
        <v>1</v>
      </c>
      <c r="F9" s="116">
        <f t="shared" si="2"/>
        <v>0</v>
      </c>
      <c r="G9" s="80"/>
      <c r="H9" s="114">
        <f>Table217[[#This Row],[Hourly Rate             (no less than $13.71, no more than $20.00); update if required]]</f>
        <v>0</v>
      </c>
      <c r="I9" s="82">
        <v>0</v>
      </c>
      <c r="J9" s="115">
        <f>20-H9</f>
        <v>20</v>
      </c>
      <c r="K9" s="115" t="str">
        <f t="shared" si="0"/>
        <v>$4.00</v>
      </c>
      <c r="L9" s="130" t="str">
        <f t="shared" si="1"/>
        <v>0</v>
      </c>
      <c r="M9" s="107">
        <f>Table218[[#This Row],[Regular Worked Hours (Excludes OT and nonworked STAT)]]+Table217[[#This Row],[Hours to Date - Cannot Exceed 640]]</f>
        <v>0</v>
      </c>
    </row>
    <row r="10" spans="1:13" s="108" customFormat="1" ht="30.75" customHeight="1" x14ac:dyDescent="0.25">
      <c r="A10" s="117">
        <f>'Information Sheet-COMPLETE 1st'!A17</f>
        <v>0</v>
      </c>
      <c r="B10" s="106">
        <f>'Information Sheet-COMPLETE 1st'!B17</f>
        <v>0</v>
      </c>
      <c r="C10" s="2"/>
      <c r="D10" s="7">
        <f>Table217[[#This Row],[Employee''s Essential Occupation; update if required]]</f>
        <v>0</v>
      </c>
      <c r="E10" s="116">
        <f t="shared" si="2"/>
        <v>1</v>
      </c>
      <c r="F10" s="116">
        <f t="shared" si="2"/>
        <v>0</v>
      </c>
      <c r="G10" s="80"/>
      <c r="H10" s="114">
        <f>Table217[[#This Row],[Hourly Rate             (no less than $13.71, no more than $20.00); update if required]]</f>
        <v>0</v>
      </c>
      <c r="I10" s="82">
        <v>0</v>
      </c>
      <c r="J10" s="115">
        <f t="shared" ref="J10:J73" si="3">20-H10</f>
        <v>20</v>
      </c>
      <c r="K10" s="115" t="str">
        <f t="shared" si="0"/>
        <v>$4.00</v>
      </c>
      <c r="L10" s="130" t="str">
        <f t="shared" si="1"/>
        <v>0</v>
      </c>
      <c r="M10" s="107">
        <f>Table218[[#This Row],[Regular Worked Hours (Excludes OT and nonworked STAT)]]+Table217[[#This Row],[Hours to Date - Cannot Exceed 640]]</f>
        <v>0</v>
      </c>
    </row>
    <row r="11" spans="1:13" s="108" customFormat="1" ht="30.75" customHeight="1" x14ac:dyDescent="0.25">
      <c r="A11" s="117">
        <f>'Information Sheet-COMPLETE 1st'!A18</f>
        <v>0</v>
      </c>
      <c r="B11" s="106">
        <f>'Information Sheet-COMPLETE 1st'!B18</f>
        <v>0</v>
      </c>
      <c r="C11" s="2"/>
      <c r="D11" s="7">
        <f>Table217[[#This Row],[Employee''s Essential Occupation; update if required]]</f>
        <v>0</v>
      </c>
      <c r="E11" s="116">
        <f t="shared" si="2"/>
        <v>1</v>
      </c>
      <c r="F11" s="116">
        <f t="shared" si="2"/>
        <v>0</v>
      </c>
      <c r="G11" s="80"/>
      <c r="H11" s="114">
        <f>Table217[[#This Row],[Hourly Rate             (no less than $13.71, no more than $20.00); update if required]]</f>
        <v>0</v>
      </c>
      <c r="I11" s="82">
        <v>0</v>
      </c>
      <c r="J11" s="115">
        <f t="shared" si="3"/>
        <v>20</v>
      </c>
      <c r="K11" s="115" t="str">
        <f t="shared" si="0"/>
        <v>$4.00</v>
      </c>
      <c r="L11" s="130" t="str">
        <f t="shared" si="1"/>
        <v>0</v>
      </c>
      <c r="M11" s="107">
        <f>Table218[[#This Row],[Regular Worked Hours (Excludes OT and nonworked STAT)]]+Table217[[#This Row],[Hours to Date - Cannot Exceed 640]]</f>
        <v>0</v>
      </c>
    </row>
    <row r="12" spans="1:13" s="108" customFormat="1" ht="30.75" customHeight="1" x14ac:dyDescent="0.25">
      <c r="A12" s="117">
        <f>'Information Sheet-COMPLETE 1st'!A19</f>
        <v>0</v>
      </c>
      <c r="B12" s="106">
        <f>'Information Sheet-COMPLETE 1st'!B19</f>
        <v>0</v>
      </c>
      <c r="C12" s="2"/>
      <c r="D12" s="7">
        <f>Table217[[#This Row],[Employee''s Essential Occupation; update if required]]</f>
        <v>0</v>
      </c>
      <c r="E12" s="116">
        <f t="shared" si="2"/>
        <v>1</v>
      </c>
      <c r="F12" s="116">
        <f t="shared" si="2"/>
        <v>0</v>
      </c>
      <c r="G12" s="80"/>
      <c r="H12" s="114">
        <f>Table217[[#This Row],[Hourly Rate             (no less than $13.71, no more than $20.00); update if required]]</f>
        <v>0</v>
      </c>
      <c r="I12" s="82">
        <v>0</v>
      </c>
      <c r="J12" s="115">
        <f t="shared" si="3"/>
        <v>20</v>
      </c>
      <c r="K12" s="115" t="str">
        <f t="shared" si="0"/>
        <v>$4.00</v>
      </c>
      <c r="L12" s="130" t="str">
        <f t="shared" si="1"/>
        <v>0</v>
      </c>
      <c r="M12" s="107">
        <f>Table218[[#This Row],[Regular Worked Hours (Excludes OT and nonworked STAT)]]+Table217[[#This Row],[Hours to Date - Cannot Exceed 640]]</f>
        <v>0</v>
      </c>
    </row>
    <row r="13" spans="1:13" s="108" customFormat="1" ht="30.75" customHeight="1" x14ac:dyDescent="0.25">
      <c r="A13" s="117">
        <f>'Information Sheet-COMPLETE 1st'!A20</f>
        <v>0</v>
      </c>
      <c r="B13" s="106">
        <f>'Information Sheet-COMPLETE 1st'!B20</f>
        <v>0</v>
      </c>
      <c r="C13" s="2"/>
      <c r="D13" s="7">
        <f>Table217[[#This Row],[Employee''s Essential Occupation; update if required]]</f>
        <v>0</v>
      </c>
      <c r="E13" s="116">
        <f t="shared" si="2"/>
        <v>1</v>
      </c>
      <c r="F13" s="116">
        <f t="shared" si="2"/>
        <v>0</v>
      </c>
      <c r="G13" s="80"/>
      <c r="H13" s="114">
        <f>Table217[[#This Row],[Hourly Rate             (no less than $13.71, no more than $20.00); update if required]]</f>
        <v>0</v>
      </c>
      <c r="I13" s="82">
        <v>0</v>
      </c>
      <c r="J13" s="115">
        <f t="shared" si="3"/>
        <v>20</v>
      </c>
      <c r="K13" s="115" t="str">
        <f t="shared" si="0"/>
        <v>$4.00</v>
      </c>
      <c r="L13" s="130" t="str">
        <f t="shared" si="1"/>
        <v>0</v>
      </c>
      <c r="M13" s="107">
        <f>Table218[[#This Row],[Regular Worked Hours (Excludes OT and nonworked STAT)]]+Table217[[#This Row],[Hours to Date - Cannot Exceed 640]]</f>
        <v>0</v>
      </c>
    </row>
    <row r="14" spans="1:13" s="108" customFormat="1" ht="30.75" customHeight="1" x14ac:dyDescent="0.25">
      <c r="A14" s="117">
        <f>'Information Sheet-COMPLETE 1st'!A21</f>
        <v>0</v>
      </c>
      <c r="B14" s="106">
        <f>'Information Sheet-COMPLETE 1st'!B21</f>
        <v>0</v>
      </c>
      <c r="C14" s="2"/>
      <c r="D14" s="7">
        <f>Table217[[#This Row],[Employee''s Essential Occupation; update if required]]</f>
        <v>0</v>
      </c>
      <c r="E14" s="116">
        <f t="shared" si="2"/>
        <v>1</v>
      </c>
      <c r="F14" s="116">
        <f t="shared" si="2"/>
        <v>0</v>
      </c>
      <c r="G14" s="80"/>
      <c r="H14" s="114">
        <f>Table217[[#This Row],[Hourly Rate             (no less than $13.71, no more than $20.00); update if required]]</f>
        <v>0</v>
      </c>
      <c r="I14" s="82">
        <v>0</v>
      </c>
      <c r="J14" s="115">
        <f t="shared" si="3"/>
        <v>20</v>
      </c>
      <c r="K14" s="115" t="str">
        <f t="shared" si="0"/>
        <v>$4.00</v>
      </c>
      <c r="L14" s="130" t="str">
        <f t="shared" si="1"/>
        <v>0</v>
      </c>
      <c r="M14" s="107">
        <f>Table218[[#This Row],[Regular Worked Hours (Excludes OT and nonworked STAT)]]+Table217[[#This Row],[Hours to Date - Cannot Exceed 640]]</f>
        <v>0</v>
      </c>
    </row>
    <row r="15" spans="1:13" s="108" customFormat="1" ht="30.75" customHeight="1" x14ac:dyDescent="0.25">
      <c r="A15" s="117">
        <f>'Information Sheet-COMPLETE 1st'!A22</f>
        <v>0</v>
      </c>
      <c r="B15" s="106">
        <f>'Information Sheet-COMPLETE 1st'!B22</f>
        <v>0</v>
      </c>
      <c r="C15" s="2"/>
      <c r="D15" s="7">
        <f>Table217[[#This Row],[Employee''s Essential Occupation; update if required]]</f>
        <v>0</v>
      </c>
      <c r="E15" s="116">
        <f t="shared" si="2"/>
        <v>1</v>
      </c>
      <c r="F15" s="116">
        <f t="shared" si="2"/>
        <v>0</v>
      </c>
      <c r="G15" s="80"/>
      <c r="H15" s="114">
        <f>Table217[[#This Row],[Hourly Rate             (no less than $13.71, no more than $20.00); update if required]]</f>
        <v>0</v>
      </c>
      <c r="I15" s="82">
        <v>0</v>
      </c>
      <c r="J15" s="115">
        <f t="shared" si="3"/>
        <v>20</v>
      </c>
      <c r="K15" s="115" t="str">
        <f t="shared" si="0"/>
        <v>$4.00</v>
      </c>
      <c r="L15" s="130" t="str">
        <f t="shared" si="1"/>
        <v>0</v>
      </c>
      <c r="M15" s="107">
        <f>Table218[[#This Row],[Regular Worked Hours (Excludes OT and nonworked STAT)]]+Table217[[#This Row],[Hours to Date - Cannot Exceed 640]]</f>
        <v>0</v>
      </c>
    </row>
    <row r="16" spans="1:13" s="108" customFormat="1" ht="30.75" customHeight="1" x14ac:dyDescent="0.25">
      <c r="A16" s="117">
        <f>'Information Sheet-COMPLETE 1st'!A23</f>
        <v>0</v>
      </c>
      <c r="B16" s="106">
        <f>'Information Sheet-COMPLETE 1st'!B23</f>
        <v>0</v>
      </c>
      <c r="C16" s="2"/>
      <c r="D16" s="7">
        <f>Table217[[#This Row],[Employee''s Essential Occupation; update if required]]</f>
        <v>0</v>
      </c>
      <c r="E16" s="116">
        <f t="shared" si="2"/>
        <v>1</v>
      </c>
      <c r="F16" s="116">
        <f t="shared" si="2"/>
        <v>0</v>
      </c>
      <c r="G16" s="80"/>
      <c r="H16" s="114">
        <f>Table217[[#This Row],[Hourly Rate             (no less than $13.71, no more than $20.00); update if required]]</f>
        <v>0</v>
      </c>
      <c r="I16" s="82">
        <v>0</v>
      </c>
      <c r="J16" s="115">
        <f t="shared" si="3"/>
        <v>20</v>
      </c>
      <c r="K16" s="115" t="str">
        <f t="shared" si="0"/>
        <v>$4.00</v>
      </c>
      <c r="L16" s="130" t="str">
        <f t="shared" si="1"/>
        <v>0</v>
      </c>
      <c r="M16" s="107">
        <f>Table218[[#This Row],[Regular Worked Hours (Excludes OT and nonworked STAT)]]+Table217[[#This Row],[Hours to Date - Cannot Exceed 640]]</f>
        <v>0</v>
      </c>
    </row>
    <row r="17" spans="1:13" s="108" customFormat="1" ht="30.75" customHeight="1" x14ac:dyDescent="0.25">
      <c r="A17" s="117">
        <f>'Information Sheet-COMPLETE 1st'!A24</f>
        <v>0</v>
      </c>
      <c r="B17" s="106">
        <f>'Information Sheet-COMPLETE 1st'!B24</f>
        <v>0</v>
      </c>
      <c r="C17" s="2"/>
      <c r="D17" s="7">
        <f>Table217[[#This Row],[Employee''s Essential Occupation; update if required]]</f>
        <v>0</v>
      </c>
      <c r="E17" s="116">
        <f t="shared" si="2"/>
        <v>1</v>
      </c>
      <c r="F17" s="116">
        <f t="shared" si="2"/>
        <v>0</v>
      </c>
      <c r="G17" s="80"/>
      <c r="H17" s="114">
        <f>Table217[[#This Row],[Hourly Rate             (no less than $13.71, no more than $20.00); update if required]]</f>
        <v>0</v>
      </c>
      <c r="I17" s="82">
        <v>0</v>
      </c>
      <c r="J17" s="115">
        <f t="shared" si="3"/>
        <v>20</v>
      </c>
      <c r="K17" s="115" t="str">
        <f t="shared" si="0"/>
        <v>$4.00</v>
      </c>
      <c r="L17" s="130" t="str">
        <f t="shared" si="1"/>
        <v>0</v>
      </c>
      <c r="M17" s="107">
        <f>Table218[[#This Row],[Regular Worked Hours (Excludes OT and nonworked STAT)]]+Table217[[#This Row],[Hours to Date - Cannot Exceed 640]]</f>
        <v>0</v>
      </c>
    </row>
    <row r="18" spans="1:13" s="108" customFormat="1" ht="30.75" customHeight="1" x14ac:dyDescent="0.25">
      <c r="A18" s="117">
        <f>'Information Sheet-COMPLETE 1st'!A25</f>
        <v>0</v>
      </c>
      <c r="B18" s="106">
        <f>'Information Sheet-COMPLETE 1st'!B25</f>
        <v>0</v>
      </c>
      <c r="C18" s="2"/>
      <c r="D18" s="7">
        <f>Table217[[#This Row],[Employee''s Essential Occupation; update if required]]</f>
        <v>0</v>
      </c>
      <c r="E18" s="116">
        <f t="shared" si="2"/>
        <v>1</v>
      </c>
      <c r="F18" s="116">
        <f t="shared" si="2"/>
        <v>0</v>
      </c>
      <c r="G18" s="80"/>
      <c r="H18" s="114">
        <f>Table217[[#This Row],[Hourly Rate             (no less than $13.71, no more than $20.00); update if required]]</f>
        <v>0</v>
      </c>
      <c r="I18" s="82">
        <v>0</v>
      </c>
      <c r="J18" s="115">
        <f t="shared" si="3"/>
        <v>20</v>
      </c>
      <c r="K18" s="115" t="str">
        <f t="shared" si="0"/>
        <v>$4.00</v>
      </c>
      <c r="L18" s="130" t="str">
        <f t="shared" si="1"/>
        <v>0</v>
      </c>
      <c r="M18" s="107">
        <f>Table218[[#This Row],[Regular Worked Hours (Excludes OT and nonworked STAT)]]+Table217[[#This Row],[Hours to Date - Cannot Exceed 640]]</f>
        <v>0</v>
      </c>
    </row>
    <row r="19" spans="1:13" s="108" customFormat="1" ht="30.75" customHeight="1" x14ac:dyDescent="0.25">
      <c r="A19" s="117">
        <f>'Information Sheet-COMPLETE 1st'!A26</f>
        <v>0</v>
      </c>
      <c r="B19" s="106">
        <f>'Information Sheet-COMPLETE 1st'!B26</f>
        <v>0</v>
      </c>
      <c r="C19" s="2"/>
      <c r="D19" s="7">
        <f>Table217[[#This Row],[Employee''s Essential Occupation; update if required]]</f>
        <v>0</v>
      </c>
      <c r="E19" s="116">
        <f t="shared" si="2"/>
        <v>1</v>
      </c>
      <c r="F19" s="116">
        <f t="shared" si="2"/>
        <v>0</v>
      </c>
      <c r="G19" s="80"/>
      <c r="H19" s="114">
        <f>Table217[[#This Row],[Hourly Rate             (no less than $13.71, no more than $20.00); update if required]]</f>
        <v>0</v>
      </c>
      <c r="I19" s="82">
        <v>0</v>
      </c>
      <c r="J19" s="115">
        <f t="shared" si="3"/>
        <v>20</v>
      </c>
      <c r="K19" s="115" t="str">
        <f t="shared" si="0"/>
        <v>$4.00</v>
      </c>
      <c r="L19" s="130" t="str">
        <f t="shared" si="1"/>
        <v>0</v>
      </c>
      <c r="M19" s="107">
        <f>Table218[[#This Row],[Regular Worked Hours (Excludes OT and nonworked STAT)]]+Table217[[#This Row],[Hours to Date - Cannot Exceed 640]]</f>
        <v>0</v>
      </c>
    </row>
    <row r="20" spans="1:13" s="108" customFormat="1" ht="30.75" customHeight="1" x14ac:dyDescent="0.25">
      <c r="A20" s="117">
        <f>'Information Sheet-COMPLETE 1st'!A27</f>
        <v>0</v>
      </c>
      <c r="B20" s="106">
        <f>'Information Sheet-COMPLETE 1st'!B27</f>
        <v>0</v>
      </c>
      <c r="C20" s="2"/>
      <c r="D20" s="7">
        <f>Table217[[#This Row],[Employee''s Essential Occupation; update if required]]</f>
        <v>0</v>
      </c>
      <c r="E20" s="116">
        <f t="shared" si="2"/>
        <v>1</v>
      </c>
      <c r="F20" s="116">
        <f t="shared" si="2"/>
        <v>0</v>
      </c>
      <c r="G20" s="80"/>
      <c r="H20" s="114">
        <f>Table217[[#This Row],[Hourly Rate             (no less than $13.71, no more than $20.00); update if required]]</f>
        <v>0</v>
      </c>
      <c r="I20" s="82">
        <v>0</v>
      </c>
      <c r="J20" s="115">
        <f t="shared" si="3"/>
        <v>20</v>
      </c>
      <c r="K20" s="115" t="str">
        <f t="shared" si="0"/>
        <v>$4.00</v>
      </c>
      <c r="L20" s="130" t="str">
        <f t="shared" si="1"/>
        <v>0</v>
      </c>
      <c r="M20" s="107">
        <f>Table218[[#This Row],[Regular Worked Hours (Excludes OT and nonworked STAT)]]+Table217[[#This Row],[Hours to Date - Cannot Exceed 640]]</f>
        <v>0</v>
      </c>
    </row>
    <row r="21" spans="1:13" s="108" customFormat="1" ht="30.75" customHeight="1" x14ac:dyDescent="0.25">
      <c r="A21" s="117">
        <f>'Information Sheet-COMPLETE 1st'!A28</f>
        <v>0</v>
      </c>
      <c r="B21" s="106">
        <f>'Information Sheet-COMPLETE 1st'!B28</f>
        <v>0</v>
      </c>
      <c r="C21" s="2"/>
      <c r="D21" s="7">
        <f>Table217[[#This Row],[Employee''s Essential Occupation; update if required]]</f>
        <v>0</v>
      </c>
      <c r="E21" s="116">
        <f t="shared" si="2"/>
        <v>1</v>
      </c>
      <c r="F21" s="116">
        <f t="shared" si="2"/>
        <v>0</v>
      </c>
      <c r="G21" s="80"/>
      <c r="H21" s="114">
        <f>Table217[[#This Row],[Hourly Rate             (no less than $13.71, no more than $20.00); update if required]]</f>
        <v>0</v>
      </c>
      <c r="I21" s="82">
        <v>0</v>
      </c>
      <c r="J21" s="115">
        <f t="shared" si="3"/>
        <v>20</v>
      </c>
      <c r="K21" s="115" t="str">
        <f t="shared" si="0"/>
        <v>$4.00</v>
      </c>
      <c r="L21" s="130" t="str">
        <f t="shared" si="1"/>
        <v>0</v>
      </c>
      <c r="M21" s="107">
        <f>Table218[[#This Row],[Regular Worked Hours (Excludes OT and nonworked STAT)]]+Table217[[#This Row],[Hours to Date - Cannot Exceed 640]]</f>
        <v>0</v>
      </c>
    </row>
    <row r="22" spans="1:13" s="108" customFormat="1" ht="30.75" customHeight="1" x14ac:dyDescent="0.25">
      <c r="A22" s="117">
        <f>'Information Sheet-COMPLETE 1st'!A29</f>
        <v>0</v>
      </c>
      <c r="B22" s="106">
        <f>'Information Sheet-COMPLETE 1st'!B29</f>
        <v>0</v>
      </c>
      <c r="C22" s="2"/>
      <c r="D22" s="7">
        <f>Table217[[#This Row],[Employee''s Essential Occupation; update if required]]</f>
        <v>0</v>
      </c>
      <c r="E22" s="116">
        <f t="shared" si="2"/>
        <v>1</v>
      </c>
      <c r="F22" s="116">
        <f t="shared" si="2"/>
        <v>0</v>
      </c>
      <c r="G22" s="80"/>
      <c r="H22" s="114">
        <f>Table217[[#This Row],[Hourly Rate             (no less than $13.71, no more than $20.00); update if required]]</f>
        <v>0</v>
      </c>
      <c r="I22" s="82">
        <v>0</v>
      </c>
      <c r="J22" s="115">
        <f t="shared" si="3"/>
        <v>20</v>
      </c>
      <c r="K22" s="115" t="str">
        <f t="shared" si="0"/>
        <v>$4.00</v>
      </c>
      <c r="L22" s="130" t="str">
        <f t="shared" si="1"/>
        <v>0</v>
      </c>
      <c r="M22" s="107">
        <f>Table218[[#This Row],[Regular Worked Hours (Excludes OT and nonworked STAT)]]+Table217[[#This Row],[Hours to Date - Cannot Exceed 640]]</f>
        <v>0</v>
      </c>
    </row>
    <row r="23" spans="1:13" s="108" customFormat="1" ht="30.75" customHeight="1" x14ac:dyDescent="0.25">
      <c r="A23" s="117">
        <f>'Information Sheet-COMPLETE 1st'!A30</f>
        <v>0</v>
      </c>
      <c r="B23" s="106">
        <f>'Information Sheet-COMPLETE 1st'!B30</f>
        <v>0</v>
      </c>
      <c r="C23" s="2"/>
      <c r="D23" s="7">
        <f>Table217[[#This Row],[Employee''s Essential Occupation; update if required]]</f>
        <v>0</v>
      </c>
      <c r="E23" s="116">
        <f t="shared" ref="E23:F38" si="4">E22</f>
        <v>1</v>
      </c>
      <c r="F23" s="116">
        <f t="shared" si="4"/>
        <v>0</v>
      </c>
      <c r="G23" s="80"/>
      <c r="H23" s="114">
        <f>Table217[[#This Row],[Hourly Rate             (no less than $13.71, no more than $20.00); update if required]]</f>
        <v>0</v>
      </c>
      <c r="I23" s="82">
        <v>0</v>
      </c>
      <c r="J23" s="115">
        <f t="shared" si="3"/>
        <v>20</v>
      </c>
      <c r="K23" s="115" t="str">
        <f t="shared" si="0"/>
        <v>$4.00</v>
      </c>
      <c r="L23" s="130" t="str">
        <f t="shared" si="1"/>
        <v>0</v>
      </c>
      <c r="M23" s="107">
        <f>Table218[[#This Row],[Regular Worked Hours (Excludes OT and nonworked STAT)]]+Table217[[#This Row],[Hours to Date - Cannot Exceed 640]]</f>
        <v>0</v>
      </c>
    </row>
    <row r="24" spans="1:13" s="108" customFormat="1" ht="30.75" customHeight="1" x14ac:dyDescent="0.25">
      <c r="A24" s="117">
        <f>'Information Sheet-COMPLETE 1st'!A31</f>
        <v>0</v>
      </c>
      <c r="B24" s="106">
        <f>'Information Sheet-COMPLETE 1st'!B31</f>
        <v>0</v>
      </c>
      <c r="C24" s="2"/>
      <c r="D24" s="7">
        <f>Table217[[#This Row],[Employee''s Essential Occupation; update if required]]</f>
        <v>0</v>
      </c>
      <c r="E24" s="116">
        <f t="shared" si="4"/>
        <v>1</v>
      </c>
      <c r="F24" s="116">
        <f t="shared" si="4"/>
        <v>0</v>
      </c>
      <c r="G24" s="80"/>
      <c r="H24" s="114">
        <f>Table217[[#This Row],[Hourly Rate             (no less than $13.71, no more than $20.00); update if required]]</f>
        <v>0</v>
      </c>
      <c r="I24" s="82">
        <v>0</v>
      </c>
      <c r="J24" s="115">
        <f t="shared" si="3"/>
        <v>20</v>
      </c>
      <c r="K24" s="115" t="str">
        <f t="shared" si="0"/>
        <v>$4.00</v>
      </c>
      <c r="L24" s="130" t="str">
        <f t="shared" si="1"/>
        <v>0</v>
      </c>
      <c r="M24" s="107">
        <f>Table218[[#This Row],[Regular Worked Hours (Excludes OT and nonworked STAT)]]+Table217[[#This Row],[Hours to Date - Cannot Exceed 640]]</f>
        <v>0</v>
      </c>
    </row>
    <row r="25" spans="1:13" s="108" customFormat="1" ht="30.75" customHeight="1" x14ac:dyDescent="0.25">
      <c r="A25" s="117">
        <f>'Information Sheet-COMPLETE 1st'!A32</f>
        <v>0</v>
      </c>
      <c r="B25" s="106">
        <f>'Information Sheet-COMPLETE 1st'!B32</f>
        <v>0</v>
      </c>
      <c r="C25" s="2"/>
      <c r="D25" s="7">
        <f>Table217[[#This Row],[Employee''s Essential Occupation; update if required]]</f>
        <v>0</v>
      </c>
      <c r="E25" s="116">
        <f t="shared" si="4"/>
        <v>1</v>
      </c>
      <c r="F25" s="116">
        <f t="shared" si="4"/>
        <v>0</v>
      </c>
      <c r="G25" s="80"/>
      <c r="H25" s="114">
        <f>Table217[[#This Row],[Hourly Rate             (no less than $13.71, no more than $20.00); update if required]]</f>
        <v>0</v>
      </c>
      <c r="I25" s="82">
        <v>0</v>
      </c>
      <c r="J25" s="115">
        <f t="shared" si="3"/>
        <v>20</v>
      </c>
      <c r="K25" s="115" t="str">
        <f t="shared" si="0"/>
        <v>$4.00</v>
      </c>
      <c r="L25" s="130" t="str">
        <f t="shared" si="1"/>
        <v>0</v>
      </c>
      <c r="M25" s="107">
        <f>Table218[[#This Row],[Regular Worked Hours (Excludes OT and nonworked STAT)]]+Table217[[#This Row],[Hours to Date - Cannot Exceed 640]]</f>
        <v>0</v>
      </c>
    </row>
    <row r="26" spans="1:13" s="108" customFormat="1" ht="30.75" customHeight="1" x14ac:dyDescent="0.25">
      <c r="A26" s="117">
        <f>'Information Sheet-COMPLETE 1st'!A33</f>
        <v>0</v>
      </c>
      <c r="B26" s="106">
        <f>'Information Sheet-COMPLETE 1st'!B33</f>
        <v>0</v>
      </c>
      <c r="C26" s="2"/>
      <c r="D26" s="7">
        <f>Table217[[#This Row],[Employee''s Essential Occupation; update if required]]</f>
        <v>0</v>
      </c>
      <c r="E26" s="116">
        <f t="shared" si="4"/>
        <v>1</v>
      </c>
      <c r="F26" s="116">
        <f t="shared" si="4"/>
        <v>0</v>
      </c>
      <c r="G26" s="80"/>
      <c r="H26" s="114">
        <f>Table217[[#This Row],[Hourly Rate             (no less than $13.71, no more than $20.00); update if required]]</f>
        <v>0</v>
      </c>
      <c r="I26" s="82">
        <v>0</v>
      </c>
      <c r="J26" s="115">
        <f t="shared" si="3"/>
        <v>20</v>
      </c>
      <c r="K26" s="115" t="str">
        <f t="shared" si="0"/>
        <v>$4.00</v>
      </c>
      <c r="L26" s="130" t="str">
        <f t="shared" si="1"/>
        <v>0</v>
      </c>
      <c r="M26" s="107">
        <f>Table218[[#This Row],[Regular Worked Hours (Excludes OT and nonworked STAT)]]+Table217[[#This Row],[Hours to Date - Cannot Exceed 640]]</f>
        <v>0</v>
      </c>
    </row>
    <row r="27" spans="1:13" s="108" customFormat="1" ht="30.75" customHeight="1" x14ac:dyDescent="0.25">
      <c r="A27" s="117">
        <f>'Information Sheet-COMPLETE 1st'!A34</f>
        <v>0</v>
      </c>
      <c r="B27" s="106">
        <f>'Information Sheet-COMPLETE 1st'!B34</f>
        <v>0</v>
      </c>
      <c r="C27" s="2"/>
      <c r="D27" s="7">
        <f>Table217[[#This Row],[Employee''s Essential Occupation; update if required]]</f>
        <v>0</v>
      </c>
      <c r="E27" s="116">
        <f t="shared" si="4"/>
        <v>1</v>
      </c>
      <c r="F27" s="116">
        <f t="shared" si="4"/>
        <v>0</v>
      </c>
      <c r="G27" s="80"/>
      <c r="H27" s="114">
        <f>Table217[[#This Row],[Hourly Rate             (no less than $13.71, no more than $20.00); update if required]]</f>
        <v>0</v>
      </c>
      <c r="I27" s="82">
        <v>0</v>
      </c>
      <c r="J27" s="115">
        <f t="shared" si="3"/>
        <v>20</v>
      </c>
      <c r="K27" s="115" t="str">
        <f t="shared" si="0"/>
        <v>$4.00</v>
      </c>
      <c r="L27" s="130" t="str">
        <f t="shared" si="1"/>
        <v>0</v>
      </c>
      <c r="M27" s="107">
        <f>Table218[[#This Row],[Regular Worked Hours (Excludes OT and nonworked STAT)]]+Table217[[#This Row],[Hours to Date - Cannot Exceed 640]]</f>
        <v>0</v>
      </c>
    </row>
    <row r="28" spans="1:13" s="108" customFormat="1" ht="30.75" customHeight="1" x14ac:dyDescent="0.25">
      <c r="A28" s="117">
        <f>'Information Sheet-COMPLETE 1st'!A35</f>
        <v>0</v>
      </c>
      <c r="B28" s="106">
        <f>'Information Sheet-COMPLETE 1st'!B35</f>
        <v>0</v>
      </c>
      <c r="C28" s="2"/>
      <c r="D28" s="7">
        <f>Table217[[#This Row],[Employee''s Essential Occupation; update if required]]</f>
        <v>0</v>
      </c>
      <c r="E28" s="116">
        <f t="shared" si="4"/>
        <v>1</v>
      </c>
      <c r="F28" s="116">
        <f t="shared" si="4"/>
        <v>0</v>
      </c>
      <c r="G28" s="80"/>
      <c r="H28" s="114">
        <f>Table217[[#This Row],[Hourly Rate             (no less than $13.71, no more than $20.00); update if required]]</f>
        <v>0</v>
      </c>
      <c r="I28" s="82">
        <v>0</v>
      </c>
      <c r="J28" s="115">
        <f t="shared" si="3"/>
        <v>20</v>
      </c>
      <c r="K28" s="115" t="str">
        <f t="shared" si="0"/>
        <v>$4.00</v>
      </c>
      <c r="L28" s="130" t="str">
        <f t="shared" si="1"/>
        <v>0</v>
      </c>
      <c r="M28" s="107">
        <f>Table218[[#This Row],[Regular Worked Hours (Excludes OT and nonworked STAT)]]+Table217[[#This Row],[Hours to Date - Cannot Exceed 640]]</f>
        <v>0</v>
      </c>
    </row>
    <row r="29" spans="1:13" s="108" customFormat="1" ht="30.75" customHeight="1" x14ac:dyDescent="0.25">
      <c r="A29" s="117">
        <f>'Information Sheet-COMPLETE 1st'!A36</f>
        <v>0</v>
      </c>
      <c r="B29" s="106">
        <f>'Information Sheet-COMPLETE 1st'!B36</f>
        <v>0</v>
      </c>
      <c r="C29" s="2"/>
      <c r="D29" s="7">
        <f>Table217[[#This Row],[Employee''s Essential Occupation; update if required]]</f>
        <v>0</v>
      </c>
      <c r="E29" s="116">
        <f t="shared" si="4"/>
        <v>1</v>
      </c>
      <c r="F29" s="116">
        <f t="shared" si="4"/>
        <v>0</v>
      </c>
      <c r="G29" s="80"/>
      <c r="H29" s="114">
        <f>Table217[[#This Row],[Hourly Rate             (no less than $13.71, no more than $20.00); update if required]]</f>
        <v>0</v>
      </c>
      <c r="I29" s="82">
        <v>0</v>
      </c>
      <c r="J29" s="115">
        <f t="shared" si="3"/>
        <v>20</v>
      </c>
      <c r="K29" s="115" t="str">
        <f t="shared" si="0"/>
        <v>$4.00</v>
      </c>
      <c r="L29" s="130" t="str">
        <f t="shared" si="1"/>
        <v>0</v>
      </c>
      <c r="M29" s="107">
        <f>Table218[[#This Row],[Regular Worked Hours (Excludes OT and nonworked STAT)]]+Table217[[#This Row],[Hours to Date - Cannot Exceed 640]]</f>
        <v>0</v>
      </c>
    </row>
    <row r="30" spans="1:13" s="108" customFormat="1" ht="30.75" customHeight="1" x14ac:dyDescent="0.25">
      <c r="A30" s="117">
        <f>'Information Sheet-COMPLETE 1st'!A37</f>
        <v>0</v>
      </c>
      <c r="B30" s="106">
        <f>'Information Sheet-COMPLETE 1st'!B37</f>
        <v>0</v>
      </c>
      <c r="C30" s="2"/>
      <c r="D30" s="7">
        <f>Table217[[#This Row],[Employee''s Essential Occupation; update if required]]</f>
        <v>0</v>
      </c>
      <c r="E30" s="116">
        <f t="shared" si="4"/>
        <v>1</v>
      </c>
      <c r="F30" s="116">
        <f t="shared" si="4"/>
        <v>0</v>
      </c>
      <c r="G30" s="80"/>
      <c r="H30" s="114">
        <f>Table217[[#This Row],[Hourly Rate             (no less than $13.71, no more than $20.00); update if required]]</f>
        <v>0</v>
      </c>
      <c r="I30" s="82">
        <v>0</v>
      </c>
      <c r="J30" s="115">
        <f t="shared" si="3"/>
        <v>20</v>
      </c>
      <c r="K30" s="115" t="str">
        <f t="shared" si="0"/>
        <v>$4.00</v>
      </c>
      <c r="L30" s="130" t="str">
        <f t="shared" si="1"/>
        <v>0</v>
      </c>
      <c r="M30" s="107">
        <f>Table218[[#This Row],[Regular Worked Hours (Excludes OT and nonworked STAT)]]+Table217[[#This Row],[Hours to Date - Cannot Exceed 640]]</f>
        <v>0</v>
      </c>
    </row>
    <row r="31" spans="1:13" s="108" customFormat="1" ht="30.75" customHeight="1" x14ac:dyDescent="0.25">
      <c r="A31" s="117">
        <f>'Information Sheet-COMPLETE 1st'!A38</f>
        <v>0</v>
      </c>
      <c r="B31" s="106">
        <f>'Information Sheet-COMPLETE 1st'!B38</f>
        <v>0</v>
      </c>
      <c r="C31" s="2"/>
      <c r="D31" s="7">
        <f>Table217[[#This Row],[Employee''s Essential Occupation; update if required]]</f>
        <v>0</v>
      </c>
      <c r="E31" s="116">
        <f t="shared" si="4"/>
        <v>1</v>
      </c>
      <c r="F31" s="116">
        <f t="shared" si="4"/>
        <v>0</v>
      </c>
      <c r="G31" s="80"/>
      <c r="H31" s="114">
        <f>Table217[[#This Row],[Hourly Rate             (no less than $13.71, no more than $20.00); update if required]]</f>
        <v>0</v>
      </c>
      <c r="I31" s="82">
        <v>0</v>
      </c>
      <c r="J31" s="115">
        <f t="shared" si="3"/>
        <v>20</v>
      </c>
      <c r="K31" s="115" t="str">
        <f t="shared" si="0"/>
        <v>$4.00</v>
      </c>
      <c r="L31" s="130" t="str">
        <f t="shared" si="1"/>
        <v>0</v>
      </c>
      <c r="M31" s="107">
        <f>Table218[[#This Row],[Regular Worked Hours (Excludes OT and nonworked STAT)]]+Table217[[#This Row],[Hours to Date - Cannot Exceed 640]]</f>
        <v>0</v>
      </c>
    </row>
    <row r="32" spans="1:13" s="108" customFormat="1" ht="30.75" customHeight="1" x14ac:dyDescent="0.25">
      <c r="A32" s="117">
        <f>'Information Sheet-COMPLETE 1st'!A39</f>
        <v>0</v>
      </c>
      <c r="B32" s="106">
        <f>'Information Sheet-COMPLETE 1st'!B39</f>
        <v>0</v>
      </c>
      <c r="C32" s="2"/>
      <c r="D32" s="7">
        <f>Table217[[#This Row],[Employee''s Essential Occupation; update if required]]</f>
        <v>0</v>
      </c>
      <c r="E32" s="116">
        <f t="shared" si="4"/>
        <v>1</v>
      </c>
      <c r="F32" s="116">
        <f t="shared" si="4"/>
        <v>0</v>
      </c>
      <c r="G32" s="80"/>
      <c r="H32" s="114">
        <f>Table217[[#This Row],[Hourly Rate             (no less than $13.71, no more than $20.00); update if required]]</f>
        <v>0</v>
      </c>
      <c r="I32" s="82">
        <v>0</v>
      </c>
      <c r="J32" s="115">
        <f t="shared" si="3"/>
        <v>20</v>
      </c>
      <c r="K32" s="115" t="str">
        <f t="shared" si="0"/>
        <v>$4.00</v>
      </c>
      <c r="L32" s="130" t="str">
        <f t="shared" si="1"/>
        <v>0</v>
      </c>
      <c r="M32" s="107">
        <f>Table218[[#This Row],[Regular Worked Hours (Excludes OT and nonworked STAT)]]+Table217[[#This Row],[Hours to Date - Cannot Exceed 640]]</f>
        <v>0</v>
      </c>
    </row>
    <row r="33" spans="1:13" s="108" customFormat="1" ht="30.75" customHeight="1" x14ac:dyDescent="0.25">
      <c r="A33" s="117">
        <f>'Information Sheet-COMPLETE 1st'!A40</f>
        <v>0</v>
      </c>
      <c r="B33" s="106">
        <f>'Information Sheet-COMPLETE 1st'!B40</f>
        <v>0</v>
      </c>
      <c r="C33" s="2"/>
      <c r="D33" s="7">
        <f>Table217[[#This Row],[Employee''s Essential Occupation; update if required]]</f>
        <v>0</v>
      </c>
      <c r="E33" s="116">
        <f t="shared" si="4"/>
        <v>1</v>
      </c>
      <c r="F33" s="116">
        <f t="shared" si="4"/>
        <v>0</v>
      </c>
      <c r="G33" s="80"/>
      <c r="H33" s="114">
        <f>Table217[[#This Row],[Hourly Rate             (no less than $13.71, no more than $20.00); update if required]]</f>
        <v>0</v>
      </c>
      <c r="I33" s="82">
        <v>0</v>
      </c>
      <c r="J33" s="115">
        <f t="shared" si="3"/>
        <v>20</v>
      </c>
      <c r="K33" s="115" t="str">
        <f t="shared" si="0"/>
        <v>$4.00</v>
      </c>
      <c r="L33" s="130" t="str">
        <f t="shared" si="1"/>
        <v>0</v>
      </c>
      <c r="M33" s="107">
        <f>Table218[[#This Row],[Regular Worked Hours (Excludes OT and nonworked STAT)]]+Table217[[#This Row],[Hours to Date - Cannot Exceed 640]]</f>
        <v>0</v>
      </c>
    </row>
    <row r="34" spans="1:13" s="108" customFormat="1" ht="30.75" customHeight="1" x14ac:dyDescent="0.25">
      <c r="A34" s="117">
        <f>'Information Sheet-COMPLETE 1st'!A41</f>
        <v>0</v>
      </c>
      <c r="B34" s="106">
        <f>'Information Sheet-COMPLETE 1st'!B41</f>
        <v>0</v>
      </c>
      <c r="C34" s="2"/>
      <c r="D34" s="7">
        <f>Table217[[#This Row],[Employee''s Essential Occupation; update if required]]</f>
        <v>0</v>
      </c>
      <c r="E34" s="116">
        <f t="shared" si="4"/>
        <v>1</v>
      </c>
      <c r="F34" s="116">
        <f t="shared" si="4"/>
        <v>0</v>
      </c>
      <c r="G34" s="80"/>
      <c r="H34" s="114">
        <f>Table217[[#This Row],[Hourly Rate             (no less than $13.71, no more than $20.00); update if required]]</f>
        <v>0</v>
      </c>
      <c r="I34" s="82">
        <v>0</v>
      </c>
      <c r="J34" s="115">
        <f t="shared" si="3"/>
        <v>20</v>
      </c>
      <c r="K34" s="115" t="str">
        <f t="shared" si="0"/>
        <v>$4.00</v>
      </c>
      <c r="L34" s="130" t="str">
        <f t="shared" si="1"/>
        <v>0</v>
      </c>
      <c r="M34" s="107">
        <f>Table218[[#This Row],[Regular Worked Hours (Excludes OT and nonworked STAT)]]+Table217[[#This Row],[Hours to Date - Cannot Exceed 640]]</f>
        <v>0</v>
      </c>
    </row>
    <row r="35" spans="1:13" s="108" customFormat="1" ht="30.75" customHeight="1" x14ac:dyDescent="0.25">
      <c r="A35" s="117">
        <f>'Information Sheet-COMPLETE 1st'!A42</f>
        <v>0</v>
      </c>
      <c r="B35" s="106">
        <f>'Information Sheet-COMPLETE 1st'!B42</f>
        <v>0</v>
      </c>
      <c r="C35" s="2"/>
      <c r="D35" s="7">
        <f>Table217[[#This Row],[Employee''s Essential Occupation; update if required]]</f>
        <v>0</v>
      </c>
      <c r="E35" s="116">
        <f t="shared" si="4"/>
        <v>1</v>
      </c>
      <c r="F35" s="116">
        <f t="shared" si="4"/>
        <v>0</v>
      </c>
      <c r="G35" s="80"/>
      <c r="H35" s="114">
        <f>Table217[[#This Row],[Hourly Rate             (no less than $13.71, no more than $20.00); update if required]]</f>
        <v>0</v>
      </c>
      <c r="I35" s="82">
        <v>0</v>
      </c>
      <c r="J35" s="115">
        <f t="shared" si="3"/>
        <v>20</v>
      </c>
      <c r="K35" s="115" t="str">
        <f t="shared" si="0"/>
        <v>$4.00</v>
      </c>
      <c r="L35" s="130" t="str">
        <f t="shared" si="1"/>
        <v>0</v>
      </c>
      <c r="M35" s="107">
        <f>Table218[[#This Row],[Regular Worked Hours (Excludes OT and nonworked STAT)]]+Table217[[#This Row],[Hours to Date - Cannot Exceed 640]]</f>
        <v>0</v>
      </c>
    </row>
    <row r="36" spans="1:13" s="108" customFormat="1" ht="30.75" customHeight="1" x14ac:dyDescent="0.25">
      <c r="A36" s="117">
        <f>'Information Sheet-COMPLETE 1st'!A43</f>
        <v>0</v>
      </c>
      <c r="B36" s="106">
        <f>'Information Sheet-COMPLETE 1st'!B43</f>
        <v>0</v>
      </c>
      <c r="C36" s="2"/>
      <c r="D36" s="7">
        <f>Table217[[#This Row],[Employee''s Essential Occupation; update if required]]</f>
        <v>0</v>
      </c>
      <c r="E36" s="116">
        <f t="shared" si="4"/>
        <v>1</v>
      </c>
      <c r="F36" s="116">
        <f t="shared" si="4"/>
        <v>0</v>
      </c>
      <c r="G36" s="80"/>
      <c r="H36" s="114">
        <f>Table217[[#This Row],[Hourly Rate             (no less than $13.71, no more than $20.00); update if required]]</f>
        <v>0</v>
      </c>
      <c r="I36" s="82">
        <v>0</v>
      </c>
      <c r="J36" s="115">
        <f t="shared" si="3"/>
        <v>20</v>
      </c>
      <c r="K36" s="115" t="str">
        <f t="shared" si="0"/>
        <v>$4.00</v>
      </c>
      <c r="L36" s="130" t="str">
        <f t="shared" si="1"/>
        <v>0</v>
      </c>
      <c r="M36" s="107">
        <f>Table218[[#This Row],[Regular Worked Hours (Excludes OT and nonworked STAT)]]+Table217[[#This Row],[Hours to Date - Cannot Exceed 640]]</f>
        <v>0</v>
      </c>
    </row>
    <row r="37" spans="1:13" s="108" customFormat="1" ht="30.75" customHeight="1" x14ac:dyDescent="0.25">
      <c r="A37" s="117">
        <f>'Information Sheet-COMPLETE 1st'!A44</f>
        <v>0</v>
      </c>
      <c r="B37" s="106">
        <f>'Information Sheet-COMPLETE 1st'!B44</f>
        <v>0</v>
      </c>
      <c r="C37" s="2"/>
      <c r="D37" s="7">
        <f>Table217[[#This Row],[Employee''s Essential Occupation; update if required]]</f>
        <v>0</v>
      </c>
      <c r="E37" s="116">
        <f t="shared" si="4"/>
        <v>1</v>
      </c>
      <c r="F37" s="116">
        <f t="shared" si="4"/>
        <v>0</v>
      </c>
      <c r="G37" s="80"/>
      <c r="H37" s="114">
        <f>Table217[[#This Row],[Hourly Rate             (no less than $13.71, no more than $20.00); update if required]]</f>
        <v>0</v>
      </c>
      <c r="I37" s="82">
        <v>0</v>
      </c>
      <c r="J37" s="115">
        <f t="shared" si="3"/>
        <v>20</v>
      </c>
      <c r="K37" s="115" t="str">
        <f t="shared" si="0"/>
        <v>$4.00</v>
      </c>
      <c r="L37" s="130" t="str">
        <f t="shared" si="1"/>
        <v>0</v>
      </c>
      <c r="M37" s="107">
        <f>Table218[[#This Row],[Regular Worked Hours (Excludes OT and nonworked STAT)]]+Table217[[#This Row],[Hours to Date - Cannot Exceed 640]]</f>
        <v>0</v>
      </c>
    </row>
    <row r="38" spans="1:13" s="108" customFormat="1" ht="30.75" customHeight="1" x14ac:dyDescent="0.25">
      <c r="A38" s="117">
        <f>'Information Sheet-COMPLETE 1st'!A45</f>
        <v>0</v>
      </c>
      <c r="B38" s="106">
        <f>'Information Sheet-COMPLETE 1st'!B45</f>
        <v>0</v>
      </c>
      <c r="C38" s="2"/>
      <c r="D38" s="7">
        <f>Table217[[#This Row],[Employee''s Essential Occupation; update if required]]</f>
        <v>0</v>
      </c>
      <c r="E38" s="116">
        <f t="shared" si="4"/>
        <v>1</v>
      </c>
      <c r="F38" s="116">
        <f t="shared" si="4"/>
        <v>0</v>
      </c>
      <c r="G38" s="80"/>
      <c r="H38" s="114">
        <f>Table217[[#This Row],[Hourly Rate             (no less than $13.71, no more than $20.00); update if required]]</f>
        <v>0</v>
      </c>
      <c r="I38" s="82">
        <v>0</v>
      </c>
      <c r="J38" s="115">
        <f t="shared" si="3"/>
        <v>20</v>
      </c>
      <c r="K38" s="115" t="str">
        <f t="shared" ref="K38:K69" si="5">IF(AND(J38&lt;=3.99,L45&gt;(-100)),J38,"$4.00")</f>
        <v>$4.00</v>
      </c>
      <c r="L38" s="130" t="str">
        <f t="shared" ref="L38:L69" si="6">IF(OR(H38&gt;19.99,H38&lt;13.71),"0",I38*K38)</f>
        <v>0</v>
      </c>
      <c r="M38" s="107">
        <f>Table218[[#This Row],[Regular Worked Hours (Excludes OT and nonworked STAT)]]+Table217[[#This Row],[Hours to Date - Cannot Exceed 640]]</f>
        <v>0</v>
      </c>
    </row>
    <row r="39" spans="1:13" s="108" customFormat="1" ht="30.75" customHeight="1" x14ac:dyDescent="0.25">
      <c r="A39" s="117">
        <f>'Information Sheet-COMPLETE 1st'!A46</f>
        <v>0</v>
      </c>
      <c r="B39" s="106">
        <f>'Information Sheet-COMPLETE 1st'!B46</f>
        <v>0</v>
      </c>
      <c r="C39" s="2"/>
      <c r="D39" s="7">
        <f>Table217[[#This Row],[Employee''s Essential Occupation; update if required]]</f>
        <v>0</v>
      </c>
      <c r="E39" s="116">
        <f t="shared" ref="E39:F54" si="7">E38</f>
        <v>1</v>
      </c>
      <c r="F39" s="116">
        <f t="shared" si="7"/>
        <v>0</v>
      </c>
      <c r="G39" s="80"/>
      <c r="H39" s="114">
        <f>Table217[[#This Row],[Hourly Rate             (no less than $13.71, no more than $20.00); update if required]]</f>
        <v>0</v>
      </c>
      <c r="I39" s="82">
        <v>0</v>
      </c>
      <c r="J39" s="115">
        <f t="shared" si="3"/>
        <v>20</v>
      </c>
      <c r="K39" s="115" t="str">
        <f t="shared" si="5"/>
        <v>$4.00</v>
      </c>
      <c r="L39" s="130" t="str">
        <f t="shared" si="6"/>
        <v>0</v>
      </c>
      <c r="M39" s="107">
        <f>Table218[[#This Row],[Regular Worked Hours (Excludes OT and nonworked STAT)]]+Table217[[#This Row],[Hours to Date - Cannot Exceed 640]]</f>
        <v>0</v>
      </c>
    </row>
    <row r="40" spans="1:13" s="108" customFormat="1" ht="30.75" customHeight="1" x14ac:dyDescent="0.25">
      <c r="A40" s="117">
        <f>'Information Sheet-COMPLETE 1st'!A47</f>
        <v>0</v>
      </c>
      <c r="B40" s="106">
        <f>'Information Sheet-COMPLETE 1st'!B47</f>
        <v>0</v>
      </c>
      <c r="C40" s="2"/>
      <c r="D40" s="7">
        <f>Table217[[#This Row],[Employee''s Essential Occupation; update if required]]</f>
        <v>0</v>
      </c>
      <c r="E40" s="116">
        <f t="shared" si="7"/>
        <v>1</v>
      </c>
      <c r="F40" s="116">
        <f t="shared" si="7"/>
        <v>0</v>
      </c>
      <c r="G40" s="80"/>
      <c r="H40" s="114">
        <f>Table217[[#This Row],[Hourly Rate             (no less than $13.71, no more than $20.00); update if required]]</f>
        <v>0</v>
      </c>
      <c r="I40" s="82">
        <v>0</v>
      </c>
      <c r="J40" s="115">
        <f t="shared" si="3"/>
        <v>20</v>
      </c>
      <c r="K40" s="115" t="str">
        <f t="shared" si="5"/>
        <v>$4.00</v>
      </c>
      <c r="L40" s="130" t="str">
        <f t="shared" si="6"/>
        <v>0</v>
      </c>
      <c r="M40" s="107">
        <f>Table218[[#This Row],[Regular Worked Hours (Excludes OT and nonworked STAT)]]+Table217[[#This Row],[Hours to Date - Cannot Exceed 640]]</f>
        <v>0</v>
      </c>
    </row>
    <row r="41" spans="1:13" s="108" customFormat="1" ht="30.75" customHeight="1" x14ac:dyDescent="0.25">
      <c r="A41" s="117">
        <f>'Information Sheet-COMPLETE 1st'!A48</f>
        <v>0</v>
      </c>
      <c r="B41" s="106">
        <f>'Information Sheet-COMPLETE 1st'!B48</f>
        <v>0</v>
      </c>
      <c r="C41" s="2"/>
      <c r="D41" s="7">
        <f>Table217[[#This Row],[Employee''s Essential Occupation; update if required]]</f>
        <v>0</v>
      </c>
      <c r="E41" s="116">
        <f t="shared" si="7"/>
        <v>1</v>
      </c>
      <c r="F41" s="116">
        <f t="shared" si="7"/>
        <v>0</v>
      </c>
      <c r="G41" s="80"/>
      <c r="H41" s="114">
        <f>Table217[[#This Row],[Hourly Rate             (no less than $13.71, no more than $20.00); update if required]]</f>
        <v>0</v>
      </c>
      <c r="I41" s="82">
        <v>0</v>
      </c>
      <c r="J41" s="115">
        <f t="shared" si="3"/>
        <v>20</v>
      </c>
      <c r="K41" s="115" t="str">
        <f t="shared" si="5"/>
        <v>$4.00</v>
      </c>
      <c r="L41" s="130" t="str">
        <f t="shared" si="6"/>
        <v>0</v>
      </c>
      <c r="M41" s="107">
        <f>Table218[[#This Row],[Regular Worked Hours (Excludes OT and nonworked STAT)]]+Table217[[#This Row],[Hours to Date - Cannot Exceed 640]]</f>
        <v>0</v>
      </c>
    </row>
    <row r="42" spans="1:13" s="108" customFormat="1" ht="30.75" customHeight="1" x14ac:dyDescent="0.25">
      <c r="A42" s="117">
        <f>'Information Sheet-COMPLETE 1st'!A49</f>
        <v>0</v>
      </c>
      <c r="B42" s="106">
        <f>'Information Sheet-COMPLETE 1st'!B49</f>
        <v>0</v>
      </c>
      <c r="C42" s="2"/>
      <c r="D42" s="7">
        <f>Table217[[#This Row],[Employee''s Essential Occupation; update if required]]</f>
        <v>0</v>
      </c>
      <c r="E42" s="116">
        <f t="shared" si="7"/>
        <v>1</v>
      </c>
      <c r="F42" s="116">
        <f t="shared" si="7"/>
        <v>0</v>
      </c>
      <c r="G42" s="80"/>
      <c r="H42" s="114">
        <f>Table217[[#This Row],[Hourly Rate             (no less than $13.71, no more than $20.00); update if required]]</f>
        <v>0</v>
      </c>
      <c r="I42" s="82">
        <v>0</v>
      </c>
      <c r="J42" s="115">
        <f t="shared" si="3"/>
        <v>20</v>
      </c>
      <c r="K42" s="115" t="str">
        <f t="shared" si="5"/>
        <v>$4.00</v>
      </c>
      <c r="L42" s="130" t="str">
        <f t="shared" si="6"/>
        <v>0</v>
      </c>
      <c r="M42" s="107">
        <f>Table218[[#This Row],[Regular Worked Hours (Excludes OT and nonworked STAT)]]+Table217[[#This Row],[Hours to Date - Cannot Exceed 640]]</f>
        <v>0</v>
      </c>
    </row>
    <row r="43" spans="1:13" s="108" customFormat="1" ht="30.75" customHeight="1" x14ac:dyDescent="0.25">
      <c r="A43" s="117">
        <f>'Information Sheet-COMPLETE 1st'!A50</f>
        <v>0</v>
      </c>
      <c r="B43" s="106">
        <f>'Information Sheet-COMPLETE 1st'!B50</f>
        <v>0</v>
      </c>
      <c r="C43" s="2"/>
      <c r="D43" s="7">
        <f>Table217[[#This Row],[Employee''s Essential Occupation; update if required]]</f>
        <v>0</v>
      </c>
      <c r="E43" s="116">
        <f t="shared" si="7"/>
        <v>1</v>
      </c>
      <c r="F43" s="116">
        <f t="shared" si="7"/>
        <v>0</v>
      </c>
      <c r="G43" s="80"/>
      <c r="H43" s="114">
        <f>Table217[[#This Row],[Hourly Rate             (no less than $13.71, no more than $20.00); update if required]]</f>
        <v>0</v>
      </c>
      <c r="I43" s="82">
        <v>0</v>
      </c>
      <c r="J43" s="115">
        <f t="shared" si="3"/>
        <v>20</v>
      </c>
      <c r="K43" s="115" t="str">
        <f t="shared" si="5"/>
        <v>$4.00</v>
      </c>
      <c r="L43" s="130" t="str">
        <f t="shared" si="6"/>
        <v>0</v>
      </c>
      <c r="M43" s="107">
        <f>Table218[[#This Row],[Regular Worked Hours (Excludes OT and nonworked STAT)]]+Table217[[#This Row],[Hours to Date - Cannot Exceed 640]]</f>
        <v>0</v>
      </c>
    </row>
    <row r="44" spans="1:13" s="108" customFormat="1" ht="30.75" customHeight="1" x14ac:dyDescent="0.25">
      <c r="A44" s="117">
        <f>'Information Sheet-COMPLETE 1st'!A51</f>
        <v>0</v>
      </c>
      <c r="B44" s="106">
        <f>'Information Sheet-COMPLETE 1st'!B51</f>
        <v>0</v>
      </c>
      <c r="C44" s="2"/>
      <c r="D44" s="7">
        <f>Table217[[#This Row],[Employee''s Essential Occupation; update if required]]</f>
        <v>0</v>
      </c>
      <c r="E44" s="116">
        <f t="shared" si="7"/>
        <v>1</v>
      </c>
      <c r="F44" s="116">
        <f t="shared" si="7"/>
        <v>0</v>
      </c>
      <c r="G44" s="80"/>
      <c r="H44" s="114">
        <f>Table217[[#This Row],[Hourly Rate             (no less than $13.71, no more than $20.00); update if required]]</f>
        <v>0</v>
      </c>
      <c r="I44" s="82">
        <v>0</v>
      </c>
      <c r="J44" s="115">
        <f t="shared" si="3"/>
        <v>20</v>
      </c>
      <c r="K44" s="115" t="str">
        <f t="shared" si="5"/>
        <v>$4.00</v>
      </c>
      <c r="L44" s="130" t="str">
        <f t="shared" si="6"/>
        <v>0</v>
      </c>
      <c r="M44" s="107">
        <f>Table218[[#This Row],[Regular Worked Hours (Excludes OT and nonworked STAT)]]+Table217[[#This Row],[Hours to Date - Cannot Exceed 640]]</f>
        <v>0</v>
      </c>
    </row>
    <row r="45" spans="1:13" s="108" customFormat="1" ht="30.75" customHeight="1" x14ac:dyDescent="0.25">
      <c r="A45" s="117">
        <f>'Information Sheet-COMPLETE 1st'!A52</f>
        <v>0</v>
      </c>
      <c r="B45" s="106">
        <f>'Information Sheet-COMPLETE 1st'!B52</f>
        <v>0</v>
      </c>
      <c r="C45" s="2"/>
      <c r="D45" s="7">
        <f>Table217[[#This Row],[Employee''s Essential Occupation; update if required]]</f>
        <v>0</v>
      </c>
      <c r="E45" s="116">
        <f t="shared" si="7"/>
        <v>1</v>
      </c>
      <c r="F45" s="116">
        <f t="shared" si="7"/>
        <v>0</v>
      </c>
      <c r="G45" s="80"/>
      <c r="H45" s="114">
        <f>Table217[[#This Row],[Hourly Rate             (no less than $13.71, no more than $20.00); update if required]]</f>
        <v>0</v>
      </c>
      <c r="I45" s="82">
        <v>0</v>
      </c>
      <c r="J45" s="115">
        <f t="shared" si="3"/>
        <v>20</v>
      </c>
      <c r="K45" s="115" t="str">
        <f t="shared" si="5"/>
        <v>$4.00</v>
      </c>
      <c r="L45" s="130" t="str">
        <f t="shared" si="6"/>
        <v>0</v>
      </c>
      <c r="M45" s="107">
        <f>Table218[[#This Row],[Regular Worked Hours (Excludes OT and nonworked STAT)]]+Table217[[#This Row],[Hours to Date - Cannot Exceed 640]]</f>
        <v>0</v>
      </c>
    </row>
    <row r="46" spans="1:13" s="108" customFormat="1" ht="30.75" customHeight="1" x14ac:dyDescent="0.25">
      <c r="A46" s="117">
        <f>'Information Sheet-COMPLETE 1st'!A53</f>
        <v>0</v>
      </c>
      <c r="B46" s="106">
        <f>'Information Sheet-COMPLETE 1st'!B53</f>
        <v>0</v>
      </c>
      <c r="C46" s="2"/>
      <c r="D46" s="7">
        <f>Table217[[#This Row],[Employee''s Essential Occupation; update if required]]</f>
        <v>0</v>
      </c>
      <c r="E46" s="116">
        <f t="shared" si="7"/>
        <v>1</v>
      </c>
      <c r="F46" s="116">
        <f t="shared" si="7"/>
        <v>0</v>
      </c>
      <c r="G46" s="80"/>
      <c r="H46" s="114">
        <f>Table217[[#This Row],[Hourly Rate             (no less than $13.71, no more than $20.00); update if required]]</f>
        <v>0</v>
      </c>
      <c r="I46" s="82">
        <v>0</v>
      </c>
      <c r="J46" s="115">
        <f t="shared" si="3"/>
        <v>20</v>
      </c>
      <c r="K46" s="115" t="str">
        <f t="shared" si="5"/>
        <v>$4.00</v>
      </c>
      <c r="L46" s="130" t="str">
        <f t="shared" si="6"/>
        <v>0</v>
      </c>
      <c r="M46" s="107">
        <f>Table218[[#This Row],[Regular Worked Hours (Excludes OT and nonworked STAT)]]+Table217[[#This Row],[Hours to Date - Cannot Exceed 640]]</f>
        <v>0</v>
      </c>
    </row>
    <row r="47" spans="1:13" s="108" customFormat="1" ht="30.75" customHeight="1" x14ac:dyDescent="0.25">
      <c r="A47" s="117">
        <f>'Information Sheet-COMPLETE 1st'!A54</f>
        <v>0</v>
      </c>
      <c r="B47" s="106">
        <f>'Information Sheet-COMPLETE 1st'!B54</f>
        <v>0</v>
      </c>
      <c r="C47" s="2"/>
      <c r="D47" s="7">
        <f>Table217[[#This Row],[Employee''s Essential Occupation; update if required]]</f>
        <v>0</v>
      </c>
      <c r="E47" s="116">
        <f t="shared" si="7"/>
        <v>1</v>
      </c>
      <c r="F47" s="116">
        <f t="shared" si="7"/>
        <v>0</v>
      </c>
      <c r="G47" s="80"/>
      <c r="H47" s="114">
        <f>Table217[[#This Row],[Hourly Rate             (no less than $13.71, no more than $20.00); update if required]]</f>
        <v>0</v>
      </c>
      <c r="I47" s="82">
        <v>0</v>
      </c>
      <c r="J47" s="115">
        <f t="shared" si="3"/>
        <v>20</v>
      </c>
      <c r="K47" s="115" t="str">
        <f t="shared" si="5"/>
        <v>$4.00</v>
      </c>
      <c r="L47" s="130" t="str">
        <f t="shared" si="6"/>
        <v>0</v>
      </c>
      <c r="M47" s="107">
        <f>Table218[[#This Row],[Regular Worked Hours (Excludes OT and nonworked STAT)]]+Table217[[#This Row],[Hours to Date - Cannot Exceed 640]]</f>
        <v>0</v>
      </c>
    </row>
    <row r="48" spans="1:13" s="108" customFormat="1" ht="30.75" customHeight="1" x14ac:dyDescent="0.25">
      <c r="A48" s="117">
        <f>'Information Sheet-COMPLETE 1st'!A55</f>
        <v>0</v>
      </c>
      <c r="B48" s="106">
        <f>'Information Sheet-COMPLETE 1st'!B55</f>
        <v>0</v>
      </c>
      <c r="C48" s="2"/>
      <c r="D48" s="7">
        <f>Table217[[#This Row],[Employee''s Essential Occupation; update if required]]</f>
        <v>0</v>
      </c>
      <c r="E48" s="116">
        <f t="shared" si="7"/>
        <v>1</v>
      </c>
      <c r="F48" s="116">
        <f t="shared" si="7"/>
        <v>0</v>
      </c>
      <c r="G48" s="80"/>
      <c r="H48" s="114">
        <f>Table217[[#This Row],[Hourly Rate             (no less than $13.71, no more than $20.00); update if required]]</f>
        <v>0</v>
      </c>
      <c r="I48" s="82">
        <v>0</v>
      </c>
      <c r="J48" s="115">
        <f t="shared" si="3"/>
        <v>20</v>
      </c>
      <c r="K48" s="115" t="str">
        <f t="shared" si="5"/>
        <v>$4.00</v>
      </c>
      <c r="L48" s="130" t="str">
        <f t="shared" si="6"/>
        <v>0</v>
      </c>
      <c r="M48" s="107">
        <f>Table218[[#This Row],[Regular Worked Hours (Excludes OT and nonworked STAT)]]+Table217[[#This Row],[Hours to Date - Cannot Exceed 640]]</f>
        <v>0</v>
      </c>
    </row>
    <row r="49" spans="1:13" s="108" customFormat="1" ht="30.75" customHeight="1" x14ac:dyDescent="0.25">
      <c r="A49" s="117">
        <f>'Information Sheet-COMPLETE 1st'!A56</f>
        <v>0</v>
      </c>
      <c r="B49" s="106">
        <f>'Information Sheet-COMPLETE 1st'!B56</f>
        <v>0</v>
      </c>
      <c r="C49" s="2"/>
      <c r="D49" s="7">
        <f>Table217[[#This Row],[Employee''s Essential Occupation; update if required]]</f>
        <v>0</v>
      </c>
      <c r="E49" s="116">
        <f t="shared" si="7"/>
        <v>1</v>
      </c>
      <c r="F49" s="116">
        <f t="shared" si="7"/>
        <v>0</v>
      </c>
      <c r="G49" s="80"/>
      <c r="H49" s="114">
        <f>Table217[[#This Row],[Hourly Rate             (no less than $13.71, no more than $20.00); update if required]]</f>
        <v>0</v>
      </c>
      <c r="I49" s="82">
        <v>0</v>
      </c>
      <c r="J49" s="115">
        <f t="shared" si="3"/>
        <v>20</v>
      </c>
      <c r="K49" s="115" t="str">
        <f t="shared" si="5"/>
        <v>$4.00</v>
      </c>
      <c r="L49" s="130" t="str">
        <f t="shared" si="6"/>
        <v>0</v>
      </c>
      <c r="M49" s="107">
        <f>Table218[[#This Row],[Regular Worked Hours (Excludes OT and nonworked STAT)]]+Table217[[#This Row],[Hours to Date - Cannot Exceed 640]]</f>
        <v>0</v>
      </c>
    </row>
    <row r="50" spans="1:13" s="108" customFormat="1" ht="30.75" customHeight="1" x14ac:dyDescent="0.25">
      <c r="A50" s="117">
        <f>'Information Sheet-COMPLETE 1st'!A57</f>
        <v>0</v>
      </c>
      <c r="B50" s="106">
        <f>'Information Sheet-COMPLETE 1st'!B57</f>
        <v>0</v>
      </c>
      <c r="C50" s="2"/>
      <c r="D50" s="7">
        <f>Table217[[#This Row],[Employee''s Essential Occupation; update if required]]</f>
        <v>0</v>
      </c>
      <c r="E50" s="116">
        <f t="shared" si="7"/>
        <v>1</v>
      </c>
      <c r="F50" s="116">
        <f t="shared" si="7"/>
        <v>0</v>
      </c>
      <c r="G50" s="80"/>
      <c r="H50" s="114">
        <f>Table217[[#This Row],[Hourly Rate             (no less than $13.71, no more than $20.00); update if required]]</f>
        <v>0</v>
      </c>
      <c r="I50" s="82">
        <v>0</v>
      </c>
      <c r="J50" s="115">
        <f t="shared" si="3"/>
        <v>20</v>
      </c>
      <c r="K50" s="115" t="str">
        <f t="shared" si="5"/>
        <v>$4.00</v>
      </c>
      <c r="L50" s="130" t="str">
        <f t="shared" si="6"/>
        <v>0</v>
      </c>
      <c r="M50" s="107">
        <f>Table218[[#This Row],[Regular Worked Hours (Excludes OT and nonworked STAT)]]+Table217[[#This Row],[Hours to Date - Cannot Exceed 640]]</f>
        <v>0</v>
      </c>
    </row>
    <row r="51" spans="1:13" s="108" customFormat="1" ht="30.75" customHeight="1" x14ac:dyDescent="0.25">
      <c r="A51" s="117">
        <f>'Information Sheet-COMPLETE 1st'!A58</f>
        <v>0</v>
      </c>
      <c r="B51" s="106">
        <f>'Information Sheet-COMPLETE 1st'!B58</f>
        <v>0</v>
      </c>
      <c r="C51" s="2"/>
      <c r="D51" s="7">
        <f>Table217[[#This Row],[Employee''s Essential Occupation; update if required]]</f>
        <v>0</v>
      </c>
      <c r="E51" s="116">
        <f t="shared" si="7"/>
        <v>1</v>
      </c>
      <c r="F51" s="116">
        <f t="shared" si="7"/>
        <v>0</v>
      </c>
      <c r="G51" s="80"/>
      <c r="H51" s="114">
        <f>Table217[[#This Row],[Hourly Rate             (no less than $13.71, no more than $20.00); update if required]]</f>
        <v>0</v>
      </c>
      <c r="I51" s="82">
        <v>0</v>
      </c>
      <c r="J51" s="115">
        <f t="shared" si="3"/>
        <v>20</v>
      </c>
      <c r="K51" s="115" t="str">
        <f t="shared" si="5"/>
        <v>$4.00</v>
      </c>
      <c r="L51" s="130" t="str">
        <f t="shared" si="6"/>
        <v>0</v>
      </c>
      <c r="M51" s="107">
        <f>Table218[[#This Row],[Regular Worked Hours (Excludes OT and nonworked STAT)]]+Table217[[#This Row],[Hours to Date - Cannot Exceed 640]]</f>
        <v>0</v>
      </c>
    </row>
    <row r="52" spans="1:13" s="108" customFormat="1" ht="30.75" customHeight="1" x14ac:dyDescent="0.25">
      <c r="A52" s="117">
        <f>'Information Sheet-COMPLETE 1st'!A59</f>
        <v>0</v>
      </c>
      <c r="B52" s="106">
        <f>'Information Sheet-COMPLETE 1st'!B59</f>
        <v>0</v>
      </c>
      <c r="C52" s="2"/>
      <c r="D52" s="7">
        <f>Table217[[#This Row],[Employee''s Essential Occupation; update if required]]</f>
        <v>0</v>
      </c>
      <c r="E52" s="116">
        <f t="shared" si="7"/>
        <v>1</v>
      </c>
      <c r="F52" s="116">
        <f t="shared" si="7"/>
        <v>0</v>
      </c>
      <c r="G52" s="80"/>
      <c r="H52" s="114">
        <f>Table217[[#This Row],[Hourly Rate             (no less than $13.71, no more than $20.00); update if required]]</f>
        <v>0</v>
      </c>
      <c r="I52" s="82">
        <v>0</v>
      </c>
      <c r="J52" s="115">
        <f t="shared" si="3"/>
        <v>20</v>
      </c>
      <c r="K52" s="115" t="str">
        <f t="shared" si="5"/>
        <v>$4.00</v>
      </c>
      <c r="L52" s="130" t="str">
        <f t="shared" si="6"/>
        <v>0</v>
      </c>
      <c r="M52" s="107">
        <f>Table218[[#This Row],[Regular Worked Hours (Excludes OT and nonworked STAT)]]+Table217[[#This Row],[Hours to Date - Cannot Exceed 640]]</f>
        <v>0</v>
      </c>
    </row>
    <row r="53" spans="1:13" s="108" customFormat="1" ht="30.75" customHeight="1" x14ac:dyDescent="0.25">
      <c r="A53" s="117">
        <f>'Information Sheet-COMPLETE 1st'!A60</f>
        <v>0</v>
      </c>
      <c r="B53" s="106">
        <f>'Information Sheet-COMPLETE 1st'!B60</f>
        <v>0</v>
      </c>
      <c r="C53" s="2"/>
      <c r="D53" s="7">
        <f>Table217[[#This Row],[Employee''s Essential Occupation; update if required]]</f>
        <v>0</v>
      </c>
      <c r="E53" s="116">
        <f t="shared" si="7"/>
        <v>1</v>
      </c>
      <c r="F53" s="116">
        <f t="shared" si="7"/>
        <v>0</v>
      </c>
      <c r="G53" s="80"/>
      <c r="H53" s="114">
        <f>Table217[[#This Row],[Hourly Rate             (no less than $13.71, no more than $20.00); update if required]]</f>
        <v>0</v>
      </c>
      <c r="I53" s="82">
        <v>0</v>
      </c>
      <c r="J53" s="115">
        <f t="shared" si="3"/>
        <v>20</v>
      </c>
      <c r="K53" s="115" t="str">
        <f t="shared" si="5"/>
        <v>$4.00</v>
      </c>
      <c r="L53" s="130" t="str">
        <f t="shared" si="6"/>
        <v>0</v>
      </c>
      <c r="M53" s="107">
        <f>Table218[[#This Row],[Regular Worked Hours (Excludes OT and nonworked STAT)]]+Table217[[#This Row],[Hours to Date - Cannot Exceed 640]]</f>
        <v>0</v>
      </c>
    </row>
    <row r="54" spans="1:13" s="108" customFormat="1" ht="30.75" customHeight="1" x14ac:dyDescent="0.25">
      <c r="A54" s="117">
        <f>'Information Sheet-COMPLETE 1st'!A61</f>
        <v>0</v>
      </c>
      <c r="B54" s="106">
        <f>'Information Sheet-COMPLETE 1st'!B61</f>
        <v>0</v>
      </c>
      <c r="C54" s="2"/>
      <c r="D54" s="7">
        <f>Table217[[#This Row],[Employee''s Essential Occupation; update if required]]</f>
        <v>0</v>
      </c>
      <c r="E54" s="116">
        <f t="shared" si="7"/>
        <v>1</v>
      </c>
      <c r="F54" s="116">
        <f t="shared" si="7"/>
        <v>0</v>
      </c>
      <c r="G54" s="80"/>
      <c r="H54" s="114">
        <f>Table217[[#This Row],[Hourly Rate             (no less than $13.71, no more than $20.00); update if required]]</f>
        <v>0</v>
      </c>
      <c r="I54" s="82">
        <v>0</v>
      </c>
      <c r="J54" s="115">
        <f t="shared" si="3"/>
        <v>20</v>
      </c>
      <c r="K54" s="115" t="str">
        <f t="shared" si="5"/>
        <v>$4.00</v>
      </c>
      <c r="L54" s="130" t="str">
        <f t="shared" si="6"/>
        <v>0</v>
      </c>
      <c r="M54" s="107">
        <f>Table218[[#This Row],[Regular Worked Hours (Excludes OT and nonworked STAT)]]+Table217[[#This Row],[Hours to Date - Cannot Exceed 640]]</f>
        <v>0</v>
      </c>
    </row>
    <row r="55" spans="1:13" s="108" customFormat="1" ht="30.75" customHeight="1" x14ac:dyDescent="0.25">
      <c r="A55" s="117">
        <f>'Information Sheet-COMPLETE 1st'!A62</f>
        <v>0</v>
      </c>
      <c r="B55" s="106">
        <f>'Information Sheet-COMPLETE 1st'!B62</f>
        <v>0</v>
      </c>
      <c r="C55" s="2"/>
      <c r="D55" s="7">
        <f>Table217[[#This Row],[Employee''s Essential Occupation; update if required]]</f>
        <v>0</v>
      </c>
      <c r="E55" s="116">
        <f t="shared" ref="E55:F70" si="8">E54</f>
        <v>1</v>
      </c>
      <c r="F55" s="116">
        <f t="shared" si="8"/>
        <v>0</v>
      </c>
      <c r="G55" s="80"/>
      <c r="H55" s="114">
        <f>Table217[[#This Row],[Hourly Rate             (no less than $13.71, no more than $20.00); update if required]]</f>
        <v>0</v>
      </c>
      <c r="I55" s="82">
        <v>0</v>
      </c>
      <c r="J55" s="115">
        <f t="shared" si="3"/>
        <v>20</v>
      </c>
      <c r="K55" s="115" t="str">
        <f t="shared" si="5"/>
        <v>$4.00</v>
      </c>
      <c r="L55" s="130" t="str">
        <f t="shared" si="6"/>
        <v>0</v>
      </c>
      <c r="M55" s="107">
        <f>Table218[[#This Row],[Regular Worked Hours (Excludes OT and nonworked STAT)]]+Table217[[#This Row],[Hours to Date - Cannot Exceed 640]]</f>
        <v>0</v>
      </c>
    </row>
    <row r="56" spans="1:13" s="108" customFormat="1" ht="30.75" customHeight="1" x14ac:dyDescent="0.25">
      <c r="A56" s="117">
        <f>'Information Sheet-COMPLETE 1st'!A63</f>
        <v>0</v>
      </c>
      <c r="B56" s="106">
        <f>'Information Sheet-COMPLETE 1st'!B63</f>
        <v>0</v>
      </c>
      <c r="C56" s="2"/>
      <c r="D56" s="7">
        <f>Table217[[#This Row],[Employee''s Essential Occupation; update if required]]</f>
        <v>0</v>
      </c>
      <c r="E56" s="116">
        <f t="shared" si="8"/>
        <v>1</v>
      </c>
      <c r="F56" s="116">
        <f t="shared" si="8"/>
        <v>0</v>
      </c>
      <c r="G56" s="80"/>
      <c r="H56" s="114">
        <f>Table217[[#This Row],[Hourly Rate             (no less than $13.71, no more than $20.00); update if required]]</f>
        <v>0</v>
      </c>
      <c r="I56" s="82">
        <v>0</v>
      </c>
      <c r="J56" s="115">
        <f t="shared" si="3"/>
        <v>20</v>
      </c>
      <c r="K56" s="115" t="str">
        <f t="shared" si="5"/>
        <v>$4.00</v>
      </c>
      <c r="L56" s="130" t="str">
        <f t="shared" si="6"/>
        <v>0</v>
      </c>
      <c r="M56" s="107">
        <f>Table218[[#This Row],[Regular Worked Hours (Excludes OT and nonworked STAT)]]+Table217[[#This Row],[Hours to Date - Cannot Exceed 640]]</f>
        <v>0</v>
      </c>
    </row>
    <row r="57" spans="1:13" s="108" customFormat="1" ht="30.75" customHeight="1" x14ac:dyDescent="0.25">
      <c r="A57" s="117">
        <f>'Information Sheet-COMPLETE 1st'!A64</f>
        <v>0</v>
      </c>
      <c r="B57" s="106">
        <f>'Information Sheet-COMPLETE 1st'!B64</f>
        <v>0</v>
      </c>
      <c r="C57" s="2"/>
      <c r="D57" s="7">
        <f>Table217[[#This Row],[Employee''s Essential Occupation; update if required]]</f>
        <v>0</v>
      </c>
      <c r="E57" s="116">
        <f t="shared" si="8"/>
        <v>1</v>
      </c>
      <c r="F57" s="116">
        <f t="shared" si="8"/>
        <v>0</v>
      </c>
      <c r="G57" s="80"/>
      <c r="H57" s="114">
        <f>Table217[[#This Row],[Hourly Rate             (no less than $13.71, no more than $20.00); update if required]]</f>
        <v>0</v>
      </c>
      <c r="I57" s="82">
        <v>0</v>
      </c>
      <c r="J57" s="115">
        <f t="shared" si="3"/>
        <v>20</v>
      </c>
      <c r="K57" s="115" t="str">
        <f t="shared" si="5"/>
        <v>$4.00</v>
      </c>
      <c r="L57" s="130" t="str">
        <f t="shared" si="6"/>
        <v>0</v>
      </c>
      <c r="M57" s="107">
        <f>Table218[[#This Row],[Regular Worked Hours (Excludes OT and nonworked STAT)]]+Table217[[#This Row],[Hours to Date - Cannot Exceed 640]]</f>
        <v>0</v>
      </c>
    </row>
    <row r="58" spans="1:13" s="108" customFormat="1" ht="30.75" customHeight="1" x14ac:dyDescent="0.25">
      <c r="A58" s="117">
        <f>'Information Sheet-COMPLETE 1st'!A65</f>
        <v>0</v>
      </c>
      <c r="B58" s="106">
        <f>'Information Sheet-COMPLETE 1st'!B65</f>
        <v>0</v>
      </c>
      <c r="C58" s="2"/>
      <c r="D58" s="7">
        <f>Table217[[#This Row],[Employee''s Essential Occupation; update if required]]</f>
        <v>0</v>
      </c>
      <c r="E58" s="116">
        <f t="shared" si="8"/>
        <v>1</v>
      </c>
      <c r="F58" s="116">
        <f t="shared" si="8"/>
        <v>0</v>
      </c>
      <c r="G58" s="80"/>
      <c r="H58" s="114">
        <f>Table217[[#This Row],[Hourly Rate             (no less than $13.71, no more than $20.00); update if required]]</f>
        <v>0</v>
      </c>
      <c r="I58" s="82">
        <v>0</v>
      </c>
      <c r="J58" s="115">
        <f t="shared" si="3"/>
        <v>20</v>
      </c>
      <c r="K58" s="115" t="str">
        <f t="shared" si="5"/>
        <v>$4.00</v>
      </c>
      <c r="L58" s="130" t="str">
        <f t="shared" si="6"/>
        <v>0</v>
      </c>
      <c r="M58" s="107">
        <f>Table218[[#This Row],[Regular Worked Hours (Excludes OT and nonworked STAT)]]+Table217[[#This Row],[Hours to Date - Cannot Exceed 640]]</f>
        <v>0</v>
      </c>
    </row>
    <row r="59" spans="1:13" s="108" customFormat="1" ht="30.75" customHeight="1" x14ac:dyDescent="0.25">
      <c r="A59" s="117">
        <f>'Information Sheet-COMPLETE 1st'!A66</f>
        <v>0</v>
      </c>
      <c r="B59" s="106">
        <f>'Information Sheet-COMPLETE 1st'!B66</f>
        <v>0</v>
      </c>
      <c r="C59" s="2"/>
      <c r="D59" s="7">
        <f>Table217[[#This Row],[Employee''s Essential Occupation; update if required]]</f>
        <v>0</v>
      </c>
      <c r="E59" s="116">
        <f t="shared" si="8"/>
        <v>1</v>
      </c>
      <c r="F59" s="116">
        <f t="shared" si="8"/>
        <v>0</v>
      </c>
      <c r="G59" s="80"/>
      <c r="H59" s="114">
        <f>Table217[[#This Row],[Hourly Rate             (no less than $13.71, no more than $20.00); update if required]]</f>
        <v>0</v>
      </c>
      <c r="I59" s="82">
        <v>0</v>
      </c>
      <c r="J59" s="115">
        <f t="shared" si="3"/>
        <v>20</v>
      </c>
      <c r="K59" s="115" t="str">
        <f t="shared" si="5"/>
        <v>$4.00</v>
      </c>
      <c r="L59" s="130" t="str">
        <f t="shared" si="6"/>
        <v>0</v>
      </c>
      <c r="M59" s="107">
        <f>Table218[[#This Row],[Regular Worked Hours (Excludes OT and nonworked STAT)]]+Table217[[#This Row],[Hours to Date - Cannot Exceed 640]]</f>
        <v>0</v>
      </c>
    </row>
    <row r="60" spans="1:13" s="108" customFormat="1" ht="30.75" customHeight="1" x14ac:dyDescent="0.25">
      <c r="A60" s="117">
        <f>'Information Sheet-COMPLETE 1st'!A67</f>
        <v>0</v>
      </c>
      <c r="B60" s="106">
        <f>'Information Sheet-COMPLETE 1st'!B67</f>
        <v>0</v>
      </c>
      <c r="C60" s="2"/>
      <c r="D60" s="7">
        <f>Table217[[#This Row],[Employee''s Essential Occupation; update if required]]</f>
        <v>0</v>
      </c>
      <c r="E60" s="116">
        <f t="shared" si="8"/>
        <v>1</v>
      </c>
      <c r="F60" s="116">
        <f t="shared" si="8"/>
        <v>0</v>
      </c>
      <c r="G60" s="80"/>
      <c r="H60" s="114">
        <f>Table217[[#This Row],[Hourly Rate             (no less than $13.71, no more than $20.00); update if required]]</f>
        <v>0</v>
      </c>
      <c r="I60" s="82">
        <v>0</v>
      </c>
      <c r="J60" s="115">
        <f t="shared" si="3"/>
        <v>20</v>
      </c>
      <c r="K60" s="115" t="str">
        <f t="shared" si="5"/>
        <v>$4.00</v>
      </c>
      <c r="L60" s="130" t="str">
        <f t="shared" si="6"/>
        <v>0</v>
      </c>
      <c r="M60" s="107">
        <f>Table218[[#This Row],[Regular Worked Hours (Excludes OT and nonworked STAT)]]+Table217[[#This Row],[Hours to Date - Cannot Exceed 640]]</f>
        <v>0</v>
      </c>
    </row>
    <row r="61" spans="1:13" s="108" customFormat="1" ht="30.75" customHeight="1" x14ac:dyDescent="0.25">
      <c r="A61" s="117">
        <f>'Information Sheet-COMPLETE 1st'!A68</f>
        <v>0</v>
      </c>
      <c r="B61" s="106">
        <f>'Information Sheet-COMPLETE 1st'!B68</f>
        <v>0</v>
      </c>
      <c r="C61" s="2"/>
      <c r="D61" s="7">
        <f>Table217[[#This Row],[Employee''s Essential Occupation; update if required]]</f>
        <v>0</v>
      </c>
      <c r="E61" s="116">
        <f t="shared" si="8"/>
        <v>1</v>
      </c>
      <c r="F61" s="116">
        <f t="shared" si="8"/>
        <v>0</v>
      </c>
      <c r="G61" s="80"/>
      <c r="H61" s="114">
        <f>Table217[[#This Row],[Hourly Rate             (no less than $13.71, no more than $20.00); update if required]]</f>
        <v>0</v>
      </c>
      <c r="I61" s="82">
        <v>0</v>
      </c>
      <c r="J61" s="115">
        <f t="shared" si="3"/>
        <v>20</v>
      </c>
      <c r="K61" s="115" t="str">
        <f t="shared" si="5"/>
        <v>$4.00</v>
      </c>
      <c r="L61" s="130" t="str">
        <f t="shared" si="6"/>
        <v>0</v>
      </c>
      <c r="M61" s="107">
        <f>Table218[[#This Row],[Regular Worked Hours (Excludes OT and nonworked STAT)]]+Table217[[#This Row],[Hours to Date - Cannot Exceed 640]]</f>
        <v>0</v>
      </c>
    </row>
    <row r="62" spans="1:13" s="108" customFormat="1" ht="30.75" customHeight="1" x14ac:dyDescent="0.25">
      <c r="A62" s="117">
        <f>'Information Sheet-COMPLETE 1st'!A69</f>
        <v>0</v>
      </c>
      <c r="B62" s="106">
        <f>'Information Sheet-COMPLETE 1st'!B69</f>
        <v>0</v>
      </c>
      <c r="C62" s="2"/>
      <c r="D62" s="7">
        <f>Table217[[#This Row],[Employee''s Essential Occupation; update if required]]</f>
        <v>0</v>
      </c>
      <c r="E62" s="116">
        <f t="shared" si="8"/>
        <v>1</v>
      </c>
      <c r="F62" s="116">
        <f t="shared" si="8"/>
        <v>0</v>
      </c>
      <c r="G62" s="80"/>
      <c r="H62" s="114">
        <f>Table217[[#This Row],[Hourly Rate             (no less than $13.71, no more than $20.00); update if required]]</f>
        <v>0</v>
      </c>
      <c r="I62" s="82">
        <v>0</v>
      </c>
      <c r="J62" s="115">
        <f t="shared" si="3"/>
        <v>20</v>
      </c>
      <c r="K62" s="115" t="str">
        <f t="shared" si="5"/>
        <v>$4.00</v>
      </c>
      <c r="L62" s="130" t="str">
        <f t="shared" si="6"/>
        <v>0</v>
      </c>
      <c r="M62" s="107">
        <f>Table218[[#This Row],[Regular Worked Hours (Excludes OT and nonworked STAT)]]+Table217[[#This Row],[Hours to Date - Cannot Exceed 640]]</f>
        <v>0</v>
      </c>
    </row>
    <row r="63" spans="1:13" s="108" customFormat="1" ht="30.75" customHeight="1" x14ac:dyDescent="0.25">
      <c r="A63" s="117">
        <f>'Information Sheet-COMPLETE 1st'!A70</f>
        <v>0</v>
      </c>
      <c r="B63" s="106">
        <f>'Information Sheet-COMPLETE 1st'!B70</f>
        <v>0</v>
      </c>
      <c r="C63" s="2"/>
      <c r="D63" s="7">
        <f>Table217[[#This Row],[Employee''s Essential Occupation; update if required]]</f>
        <v>0</v>
      </c>
      <c r="E63" s="116">
        <f t="shared" si="8"/>
        <v>1</v>
      </c>
      <c r="F63" s="116">
        <f t="shared" si="8"/>
        <v>0</v>
      </c>
      <c r="G63" s="80"/>
      <c r="H63" s="114">
        <f>Table217[[#This Row],[Hourly Rate             (no less than $13.71, no more than $20.00); update if required]]</f>
        <v>0</v>
      </c>
      <c r="I63" s="82">
        <v>0</v>
      </c>
      <c r="J63" s="115">
        <f t="shared" si="3"/>
        <v>20</v>
      </c>
      <c r="K63" s="115" t="str">
        <f t="shared" si="5"/>
        <v>$4.00</v>
      </c>
      <c r="L63" s="130" t="str">
        <f t="shared" si="6"/>
        <v>0</v>
      </c>
      <c r="M63" s="107">
        <f>Table218[[#This Row],[Regular Worked Hours (Excludes OT and nonworked STAT)]]+Table217[[#This Row],[Hours to Date - Cannot Exceed 640]]</f>
        <v>0</v>
      </c>
    </row>
    <row r="64" spans="1:13" s="108" customFormat="1" ht="30.75" customHeight="1" x14ac:dyDescent="0.25">
      <c r="A64" s="117">
        <f>'Information Sheet-COMPLETE 1st'!A71</f>
        <v>0</v>
      </c>
      <c r="B64" s="106">
        <f>'Information Sheet-COMPLETE 1st'!B71</f>
        <v>0</v>
      </c>
      <c r="C64" s="2"/>
      <c r="D64" s="7">
        <f>Table217[[#This Row],[Employee''s Essential Occupation; update if required]]</f>
        <v>0</v>
      </c>
      <c r="E64" s="116">
        <f t="shared" si="8"/>
        <v>1</v>
      </c>
      <c r="F64" s="116">
        <f t="shared" si="8"/>
        <v>0</v>
      </c>
      <c r="G64" s="80"/>
      <c r="H64" s="114">
        <f>Table217[[#This Row],[Hourly Rate             (no less than $13.71, no more than $20.00); update if required]]</f>
        <v>0</v>
      </c>
      <c r="I64" s="82">
        <v>0</v>
      </c>
      <c r="J64" s="115">
        <f t="shared" si="3"/>
        <v>20</v>
      </c>
      <c r="K64" s="115" t="str">
        <f t="shared" si="5"/>
        <v>$4.00</v>
      </c>
      <c r="L64" s="130" t="str">
        <f t="shared" si="6"/>
        <v>0</v>
      </c>
      <c r="M64" s="107">
        <f>Table218[[#This Row],[Regular Worked Hours (Excludes OT and nonworked STAT)]]+Table217[[#This Row],[Hours to Date - Cannot Exceed 640]]</f>
        <v>0</v>
      </c>
    </row>
    <row r="65" spans="1:13" s="108" customFormat="1" ht="30.75" customHeight="1" x14ac:dyDescent="0.25">
      <c r="A65" s="117">
        <f>'Information Sheet-COMPLETE 1st'!A72</f>
        <v>0</v>
      </c>
      <c r="B65" s="106">
        <f>'Information Sheet-COMPLETE 1st'!B72</f>
        <v>0</v>
      </c>
      <c r="C65" s="2"/>
      <c r="D65" s="7">
        <f>Table217[[#This Row],[Employee''s Essential Occupation; update if required]]</f>
        <v>0</v>
      </c>
      <c r="E65" s="116">
        <f t="shared" si="8"/>
        <v>1</v>
      </c>
      <c r="F65" s="116">
        <f t="shared" si="8"/>
        <v>0</v>
      </c>
      <c r="G65" s="80"/>
      <c r="H65" s="114">
        <f>Table217[[#This Row],[Hourly Rate             (no less than $13.71, no more than $20.00); update if required]]</f>
        <v>0</v>
      </c>
      <c r="I65" s="82">
        <v>0</v>
      </c>
      <c r="J65" s="115">
        <f t="shared" si="3"/>
        <v>20</v>
      </c>
      <c r="K65" s="115" t="str">
        <f t="shared" si="5"/>
        <v>$4.00</v>
      </c>
      <c r="L65" s="130" t="str">
        <f t="shared" si="6"/>
        <v>0</v>
      </c>
      <c r="M65" s="107">
        <f>Table218[[#This Row],[Regular Worked Hours (Excludes OT and nonworked STAT)]]+Table217[[#This Row],[Hours to Date - Cannot Exceed 640]]</f>
        <v>0</v>
      </c>
    </row>
    <row r="66" spans="1:13" s="108" customFormat="1" ht="30.75" customHeight="1" x14ac:dyDescent="0.25">
      <c r="A66" s="117">
        <f>'Information Sheet-COMPLETE 1st'!A73</f>
        <v>0</v>
      </c>
      <c r="B66" s="106">
        <f>'Information Sheet-COMPLETE 1st'!B73</f>
        <v>0</v>
      </c>
      <c r="C66" s="2"/>
      <c r="D66" s="7">
        <f>Table217[[#This Row],[Employee''s Essential Occupation; update if required]]</f>
        <v>0</v>
      </c>
      <c r="E66" s="116">
        <f t="shared" si="8"/>
        <v>1</v>
      </c>
      <c r="F66" s="116">
        <f t="shared" si="8"/>
        <v>0</v>
      </c>
      <c r="G66" s="80"/>
      <c r="H66" s="114">
        <f>Table217[[#This Row],[Hourly Rate             (no less than $13.71, no more than $20.00); update if required]]</f>
        <v>0</v>
      </c>
      <c r="I66" s="82">
        <v>0</v>
      </c>
      <c r="J66" s="115">
        <f t="shared" si="3"/>
        <v>20</v>
      </c>
      <c r="K66" s="115" t="str">
        <f t="shared" si="5"/>
        <v>$4.00</v>
      </c>
      <c r="L66" s="130" t="str">
        <f t="shared" si="6"/>
        <v>0</v>
      </c>
      <c r="M66" s="107">
        <f>Table218[[#This Row],[Regular Worked Hours (Excludes OT and nonworked STAT)]]+Table217[[#This Row],[Hours to Date - Cannot Exceed 640]]</f>
        <v>0</v>
      </c>
    </row>
    <row r="67" spans="1:13" s="108" customFormat="1" ht="30.75" customHeight="1" x14ac:dyDescent="0.25">
      <c r="A67" s="117">
        <f>'Information Sheet-COMPLETE 1st'!A74</f>
        <v>0</v>
      </c>
      <c r="B67" s="106">
        <f>'Information Sheet-COMPLETE 1st'!B74</f>
        <v>0</v>
      </c>
      <c r="C67" s="2"/>
      <c r="D67" s="7">
        <f>Table217[[#This Row],[Employee''s Essential Occupation; update if required]]</f>
        <v>0</v>
      </c>
      <c r="E67" s="116">
        <f t="shared" si="8"/>
        <v>1</v>
      </c>
      <c r="F67" s="116">
        <f t="shared" si="8"/>
        <v>0</v>
      </c>
      <c r="G67" s="80"/>
      <c r="H67" s="114">
        <f>Table217[[#This Row],[Hourly Rate             (no less than $13.71, no more than $20.00); update if required]]</f>
        <v>0</v>
      </c>
      <c r="I67" s="82">
        <v>0</v>
      </c>
      <c r="J67" s="115">
        <f t="shared" si="3"/>
        <v>20</v>
      </c>
      <c r="K67" s="115" t="str">
        <f t="shared" si="5"/>
        <v>$4.00</v>
      </c>
      <c r="L67" s="130" t="str">
        <f t="shared" si="6"/>
        <v>0</v>
      </c>
      <c r="M67" s="107">
        <f>Table218[[#This Row],[Regular Worked Hours (Excludes OT and nonworked STAT)]]+Table217[[#This Row],[Hours to Date - Cannot Exceed 640]]</f>
        <v>0</v>
      </c>
    </row>
    <row r="68" spans="1:13" s="108" customFormat="1" ht="30.75" customHeight="1" x14ac:dyDescent="0.25">
      <c r="A68" s="117">
        <f>'Information Sheet-COMPLETE 1st'!A75</f>
        <v>0</v>
      </c>
      <c r="B68" s="106">
        <f>'Information Sheet-COMPLETE 1st'!B75</f>
        <v>0</v>
      </c>
      <c r="C68" s="2"/>
      <c r="D68" s="7">
        <f>Table217[[#This Row],[Employee''s Essential Occupation; update if required]]</f>
        <v>0</v>
      </c>
      <c r="E68" s="116">
        <f t="shared" si="8"/>
        <v>1</v>
      </c>
      <c r="F68" s="116">
        <f t="shared" si="8"/>
        <v>0</v>
      </c>
      <c r="G68" s="80"/>
      <c r="H68" s="114">
        <f>Table217[[#This Row],[Hourly Rate             (no less than $13.71, no more than $20.00); update if required]]</f>
        <v>0</v>
      </c>
      <c r="I68" s="82">
        <v>0</v>
      </c>
      <c r="J68" s="115">
        <f t="shared" si="3"/>
        <v>20</v>
      </c>
      <c r="K68" s="115" t="str">
        <f t="shared" si="5"/>
        <v>$4.00</v>
      </c>
      <c r="L68" s="130" t="str">
        <f t="shared" si="6"/>
        <v>0</v>
      </c>
      <c r="M68" s="107">
        <f>Table218[[#This Row],[Regular Worked Hours (Excludes OT and nonworked STAT)]]+Table217[[#This Row],[Hours to Date - Cannot Exceed 640]]</f>
        <v>0</v>
      </c>
    </row>
    <row r="69" spans="1:13" s="108" customFormat="1" ht="30.75" customHeight="1" x14ac:dyDescent="0.25">
      <c r="A69" s="117">
        <f>'Information Sheet-COMPLETE 1st'!A76</f>
        <v>0</v>
      </c>
      <c r="B69" s="106">
        <f>'Information Sheet-COMPLETE 1st'!B76</f>
        <v>0</v>
      </c>
      <c r="C69" s="2"/>
      <c r="D69" s="7">
        <f>Table217[[#This Row],[Employee''s Essential Occupation; update if required]]</f>
        <v>0</v>
      </c>
      <c r="E69" s="116">
        <f t="shared" si="8"/>
        <v>1</v>
      </c>
      <c r="F69" s="116">
        <f t="shared" si="8"/>
        <v>0</v>
      </c>
      <c r="G69" s="80"/>
      <c r="H69" s="114">
        <f>Table217[[#This Row],[Hourly Rate             (no less than $13.71, no more than $20.00); update if required]]</f>
        <v>0</v>
      </c>
      <c r="I69" s="82">
        <v>0</v>
      </c>
      <c r="J69" s="115">
        <f t="shared" si="3"/>
        <v>20</v>
      </c>
      <c r="K69" s="115" t="str">
        <f t="shared" si="5"/>
        <v>$4.00</v>
      </c>
      <c r="L69" s="130" t="str">
        <f t="shared" si="6"/>
        <v>0</v>
      </c>
      <c r="M69" s="107">
        <f>Table218[[#This Row],[Regular Worked Hours (Excludes OT and nonworked STAT)]]+Table217[[#This Row],[Hours to Date - Cannot Exceed 640]]</f>
        <v>0</v>
      </c>
    </row>
    <row r="70" spans="1:13" s="108" customFormat="1" ht="30.75" customHeight="1" x14ac:dyDescent="0.25">
      <c r="A70" s="117">
        <f>'Information Sheet-COMPLETE 1st'!A77</f>
        <v>0</v>
      </c>
      <c r="B70" s="106">
        <f>'Information Sheet-COMPLETE 1st'!B77</f>
        <v>0</v>
      </c>
      <c r="C70" s="2"/>
      <c r="D70" s="7">
        <f>Table217[[#This Row],[Employee''s Essential Occupation; update if required]]</f>
        <v>0</v>
      </c>
      <c r="E70" s="116">
        <f t="shared" si="8"/>
        <v>1</v>
      </c>
      <c r="F70" s="116">
        <f t="shared" si="8"/>
        <v>0</v>
      </c>
      <c r="G70" s="80"/>
      <c r="H70" s="114">
        <f>Table217[[#This Row],[Hourly Rate             (no less than $13.71, no more than $20.00); update if required]]</f>
        <v>0</v>
      </c>
      <c r="I70" s="82">
        <v>0</v>
      </c>
      <c r="J70" s="115">
        <f t="shared" si="3"/>
        <v>20</v>
      </c>
      <c r="K70" s="115" t="str">
        <f t="shared" ref="K70:K101" si="9">IF(AND(J70&lt;=3.99,L77&gt;(-100)),J70,"$4.00")</f>
        <v>$4.00</v>
      </c>
      <c r="L70" s="130" t="str">
        <f t="shared" ref="L70:L101" si="10">IF(OR(H70&gt;19.99,H70&lt;13.71),"0",I70*K70)</f>
        <v>0</v>
      </c>
      <c r="M70" s="107">
        <f>Table218[[#This Row],[Regular Worked Hours (Excludes OT and nonworked STAT)]]+Table217[[#This Row],[Hours to Date - Cannot Exceed 640]]</f>
        <v>0</v>
      </c>
    </row>
    <row r="71" spans="1:13" s="108" customFormat="1" ht="30.75" customHeight="1" x14ac:dyDescent="0.25">
      <c r="A71" s="117">
        <f>'Information Sheet-COMPLETE 1st'!A78</f>
        <v>0</v>
      </c>
      <c r="B71" s="106">
        <f>'Information Sheet-COMPLETE 1st'!B78</f>
        <v>0</v>
      </c>
      <c r="C71" s="2"/>
      <c r="D71" s="7">
        <f>Table217[[#This Row],[Employee''s Essential Occupation; update if required]]</f>
        <v>0</v>
      </c>
      <c r="E71" s="116">
        <f t="shared" ref="E71:F86" si="11">E70</f>
        <v>1</v>
      </c>
      <c r="F71" s="116">
        <f t="shared" si="11"/>
        <v>0</v>
      </c>
      <c r="G71" s="80"/>
      <c r="H71" s="114">
        <f>Table217[[#This Row],[Hourly Rate             (no less than $13.71, no more than $20.00); update if required]]</f>
        <v>0</v>
      </c>
      <c r="I71" s="82">
        <v>0</v>
      </c>
      <c r="J71" s="115">
        <f t="shared" si="3"/>
        <v>20</v>
      </c>
      <c r="K71" s="115" t="str">
        <f t="shared" si="9"/>
        <v>$4.00</v>
      </c>
      <c r="L71" s="130" t="str">
        <f t="shared" si="10"/>
        <v>0</v>
      </c>
      <c r="M71" s="107">
        <f>Table218[[#This Row],[Regular Worked Hours (Excludes OT and nonworked STAT)]]+Table217[[#This Row],[Hours to Date - Cannot Exceed 640]]</f>
        <v>0</v>
      </c>
    </row>
    <row r="72" spans="1:13" s="108" customFormat="1" ht="30.75" customHeight="1" x14ac:dyDescent="0.25">
      <c r="A72" s="117">
        <f>'Information Sheet-COMPLETE 1st'!A79</f>
        <v>0</v>
      </c>
      <c r="B72" s="106">
        <f>'Information Sheet-COMPLETE 1st'!B79</f>
        <v>0</v>
      </c>
      <c r="C72" s="2"/>
      <c r="D72" s="7">
        <f>Table217[[#This Row],[Employee''s Essential Occupation; update if required]]</f>
        <v>0</v>
      </c>
      <c r="E72" s="116">
        <f t="shared" si="11"/>
        <v>1</v>
      </c>
      <c r="F72" s="116">
        <f t="shared" si="11"/>
        <v>0</v>
      </c>
      <c r="G72" s="80"/>
      <c r="H72" s="114">
        <f>Table217[[#This Row],[Hourly Rate             (no less than $13.71, no more than $20.00); update if required]]</f>
        <v>0</v>
      </c>
      <c r="I72" s="82">
        <v>0</v>
      </c>
      <c r="J72" s="115">
        <f t="shared" si="3"/>
        <v>20</v>
      </c>
      <c r="K72" s="115" t="str">
        <f t="shared" si="9"/>
        <v>$4.00</v>
      </c>
      <c r="L72" s="130" t="str">
        <f t="shared" si="10"/>
        <v>0</v>
      </c>
      <c r="M72" s="107">
        <f>Table218[[#This Row],[Regular Worked Hours (Excludes OT and nonworked STAT)]]+Table217[[#This Row],[Hours to Date - Cannot Exceed 640]]</f>
        <v>0</v>
      </c>
    </row>
    <row r="73" spans="1:13" s="108" customFormat="1" ht="30.75" customHeight="1" x14ac:dyDescent="0.25">
      <c r="A73" s="117">
        <f>'Information Sheet-COMPLETE 1st'!A80</f>
        <v>0</v>
      </c>
      <c r="B73" s="106">
        <f>'Information Sheet-COMPLETE 1st'!B80</f>
        <v>0</v>
      </c>
      <c r="C73" s="2"/>
      <c r="D73" s="7">
        <f>Table217[[#This Row],[Employee''s Essential Occupation; update if required]]</f>
        <v>0</v>
      </c>
      <c r="E73" s="116">
        <f t="shared" si="11"/>
        <v>1</v>
      </c>
      <c r="F73" s="116">
        <f t="shared" si="11"/>
        <v>0</v>
      </c>
      <c r="G73" s="80"/>
      <c r="H73" s="114">
        <f>Table217[[#This Row],[Hourly Rate             (no less than $13.71, no more than $20.00); update if required]]</f>
        <v>0</v>
      </c>
      <c r="I73" s="82">
        <v>0</v>
      </c>
      <c r="J73" s="115">
        <f t="shared" si="3"/>
        <v>20</v>
      </c>
      <c r="K73" s="115" t="str">
        <f t="shared" si="9"/>
        <v>$4.00</v>
      </c>
      <c r="L73" s="130" t="str">
        <f t="shared" si="10"/>
        <v>0</v>
      </c>
      <c r="M73" s="107">
        <f>Table218[[#This Row],[Regular Worked Hours (Excludes OT and nonworked STAT)]]+Table217[[#This Row],[Hours to Date - Cannot Exceed 640]]</f>
        <v>0</v>
      </c>
    </row>
    <row r="74" spans="1:13" s="108" customFormat="1" ht="30.75" customHeight="1" x14ac:dyDescent="0.25">
      <c r="A74" s="117">
        <f>'Information Sheet-COMPLETE 1st'!A81</f>
        <v>0</v>
      </c>
      <c r="B74" s="106">
        <f>'Information Sheet-COMPLETE 1st'!B81</f>
        <v>0</v>
      </c>
      <c r="C74" s="2"/>
      <c r="D74" s="7">
        <f>Table217[[#This Row],[Employee''s Essential Occupation; update if required]]</f>
        <v>0</v>
      </c>
      <c r="E74" s="116">
        <f t="shared" si="11"/>
        <v>1</v>
      </c>
      <c r="F74" s="116">
        <f t="shared" si="11"/>
        <v>0</v>
      </c>
      <c r="G74" s="80"/>
      <c r="H74" s="114">
        <f>Table217[[#This Row],[Hourly Rate             (no less than $13.71, no more than $20.00); update if required]]</f>
        <v>0</v>
      </c>
      <c r="I74" s="82">
        <v>0</v>
      </c>
      <c r="J74" s="115">
        <f t="shared" ref="J74:J106" si="12">20-H74</f>
        <v>20</v>
      </c>
      <c r="K74" s="115" t="str">
        <f t="shared" si="9"/>
        <v>$4.00</v>
      </c>
      <c r="L74" s="130" t="str">
        <f t="shared" si="10"/>
        <v>0</v>
      </c>
      <c r="M74" s="107">
        <f>Table218[[#This Row],[Regular Worked Hours (Excludes OT and nonworked STAT)]]+Table217[[#This Row],[Hours to Date - Cannot Exceed 640]]</f>
        <v>0</v>
      </c>
    </row>
    <row r="75" spans="1:13" s="108" customFormat="1" ht="30.75" customHeight="1" x14ac:dyDescent="0.25">
      <c r="A75" s="117">
        <f>'Information Sheet-COMPLETE 1st'!A82</f>
        <v>0</v>
      </c>
      <c r="B75" s="106">
        <f>'Information Sheet-COMPLETE 1st'!B82</f>
        <v>0</v>
      </c>
      <c r="C75" s="2"/>
      <c r="D75" s="7">
        <f>Table217[[#This Row],[Employee''s Essential Occupation; update if required]]</f>
        <v>0</v>
      </c>
      <c r="E75" s="116">
        <f t="shared" si="11"/>
        <v>1</v>
      </c>
      <c r="F75" s="116">
        <f t="shared" si="11"/>
        <v>0</v>
      </c>
      <c r="G75" s="80"/>
      <c r="H75" s="114">
        <f>Table217[[#This Row],[Hourly Rate             (no less than $13.71, no more than $20.00); update if required]]</f>
        <v>0</v>
      </c>
      <c r="I75" s="82">
        <v>0</v>
      </c>
      <c r="J75" s="115">
        <f t="shared" si="12"/>
        <v>20</v>
      </c>
      <c r="K75" s="115" t="str">
        <f t="shared" si="9"/>
        <v>$4.00</v>
      </c>
      <c r="L75" s="130" t="str">
        <f t="shared" si="10"/>
        <v>0</v>
      </c>
      <c r="M75" s="107">
        <f>Table218[[#This Row],[Regular Worked Hours (Excludes OT and nonworked STAT)]]+Table217[[#This Row],[Hours to Date - Cannot Exceed 640]]</f>
        <v>0</v>
      </c>
    </row>
    <row r="76" spans="1:13" s="108" customFormat="1" ht="30.75" customHeight="1" x14ac:dyDescent="0.25">
      <c r="A76" s="117">
        <f>'Information Sheet-COMPLETE 1st'!A83</f>
        <v>0</v>
      </c>
      <c r="B76" s="106">
        <f>'Information Sheet-COMPLETE 1st'!B83</f>
        <v>0</v>
      </c>
      <c r="C76" s="2"/>
      <c r="D76" s="7">
        <f>Table217[[#This Row],[Employee''s Essential Occupation; update if required]]</f>
        <v>0</v>
      </c>
      <c r="E76" s="116">
        <f t="shared" si="11"/>
        <v>1</v>
      </c>
      <c r="F76" s="116">
        <f t="shared" si="11"/>
        <v>0</v>
      </c>
      <c r="G76" s="80"/>
      <c r="H76" s="114">
        <f>Table217[[#This Row],[Hourly Rate             (no less than $13.71, no more than $20.00); update if required]]</f>
        <v>0</v>
      </c>
      <c r="I76" s="82">
        <v>0</v>
      </c>
      <c r="J76" s="115">
        <f t="shared" si="12"/>
        <v>20</v>
      </c>
      <c r="K76" s="115" t="str">
        <f t="shared" si="9"/>
        <v>$4.00</v>
      </c>
      <c r="L76" s="130" t="str">
        <f t="shared" si="10"/>
        <v>0</v>
      </c>
      <c r="M76" s="107">
        <f>Table218[[#This Row],[Regular Worked Hours (Excludes OT and nonworked STAT)]]+Table217[[#This Row],[Hours to Date - Cannot Exceed 640]]</f>
        <v>0</v>
      </c>
    </row>
    <row r="77" spans="1:13" s="108" customFormat="1" ht="30.75" customHeight="1" x14ac:dyDescent="0.25">
      <c r="A77" s="117">
        <f>'Information Sheet-COMPLETE 1st'!A84</f>
        <v>0</v>
      </c>
      <c r="B77" s="106">
        <f>'Information Sheet-COMPLETE 1st'!B84</f>
        <v>0</v>
      </c>
      <c r="C77" s="2"/>
      <c r="D77" s="7">
        <f>Table217[[#This Row],[Employee''s Essential Occupation; update if required]]</f>
        <v>0</v>
      </c>
      <c r="E77" s="116">
        <f t="shared" si="11"/>
        <v>1</v>
      </c>
      <c r="F77" s="116">
        <f t="shared" si="11"/>
        <v>0</v>
      </c>
      <c r="G77" s="80"/>
      <c r="H77" s="114">
        <f>Table217[[#This Row],[Hourly Rate             (no less than $13.71, no more than $20.00); update if required]]</f>
        <v>0</v>
      </c>
      <c r="I77" s="82">
        <v>0</v>
      </c>
      <c r="J77" s="115">
        <f t="shared" si="12"/>
        <v>20</v>
      </c>
      <c r="K77" s="115" t="str">
        <f t="shared" si="9"/>
        <v>$4.00</v>
      </c>
      <c r="L77" s="130" t="str">
        <f t="shared" si="10"/>
        <v>0</v>
      </c>
      <c r="M77" s="107">
        <f>Table218[[#This Row],[Regular Worked Hours (Excludes OT and nonworked STAT)]]+Table217[[#This Row],[Hours to Date - Cannot Exceed 640]]</f>
        <v>0</v>
      </c>
    </row>
    <row r="78" spans="1:13" s="108" customFormat="1" ht="30.75" customHeight="1" x14ac:dyDescent="0.25">
      <c r="A78" s="117">
        <f>'Information Sheet-COMPLETE 1st'!A85</f>
        <v>0</v>
      </c>
      <c r="B78" s="106">
        <f>'Information Sheet-COMPLETE 1st'!B85</f>
        <v>0</v>
      </c>
      <c r="C78" s="2"/>
      <c r="D78" s="7">
        <f>Table217[[#This Row],[Employee''s Essential Occupation; update if required]]</f>
        <v>0</v>
      </c>
      <c r="E78" s="116">
        <f t="shared" si="11"/>
        <v>1</v>
      </c>
      <c r="F78" s="116">
        <f t="shared" si="11"/>
        <v>0</v>
      </c>
      <c r="G78" s="80"/>
      <c r="H78" s="114">
        <f>Table217[[#This Row],[Hourly Rate             (no less than $13.71, no more than $20.00); update if required]]</f>
        <v>0</v>
      </c>
      <c r="I78" s="82">
        <v>0</v>
      </c>
      <c r="J78" s="115">
        <f t="shared" si="12"/>
        <v>20</v>
      </c>
      <c r="K78" s="115" t="str">
        <f t="shared" si="9"/>
        <v>$4.00</v>
      </c>
      <c r="L78" s="130" t="str">
        <f t="shared" si="10"/>
        <v>0</v>
      </c>
      <c r="M78" s="107">
        <f>Table218[[#This Row],[Regular Worked Hours (Excludes OT and nonworked STAT)]]+Table217[[#This Row],[Hours to Date - Cannot Exceed 640]]</f>
        <v>0</v>
      </c>
    </row>
    <row r="79" spans="1:13" s="108" customFormat="1" ht="30.75" customHeight="1" x14ac:dyDescent="0.25">
      <c r="A79" s="117">
        <f>'Information Sheet-COMPLETE 1st'!A86</f>
        <v>0</v>
      </c>
      <c r="B79" s="106">
        <f>'Information Sheet-COMPLETE 1st'!B86</f>
        <v>0</v>
      </c>
      <c r="C79" s="2"/>
      <c r="D79" s="7">
        <f>Table217[[#This Row],[Employee''s Essential Occupation; update if required]]</f>
        <v>0</v>
      </c>
      <c r="E79" s="116">
        <f t="shared" si="11"/>
        <v>1</v>
      </c>
      <c r="F79" s="116">
        <f t="shared" si="11"/>
        <v>0</v>
      </c>
      <c r="G79" s="80"/>
      <c r="H79" s="114">
        <f>Table217[[#This Row],[Hourly Rate             (no less than $13.71, no more than $20.00); update if required]]</f>
        <v>0</v>
      </c>
      <c r="I79" s="82">
        <v>0</v>
      </c>
      <c r="J79" s="115">
        <f t="shared" si="12"/>
        <v>20</v>
      </c>
      <c r="K79" s="115" t="str">
        <f t="shared" si="9"/>
        <v>$4.00</v>
      </c>
      <c r="L79" s="130" t="str">
        <f t="shared" si="10"/>
        <v>0</v>
      </c>
      <c r="M79" s="107">
        <f>Table218[[#This Row],[Regular Worked Hours (Excludes OT and nonworked STAT)]]+Table217[[#This Row],[Hours to Date - Cannot Exceed 640]]</f>
        <v>0</v>
      </c>
    </row>
    <row r="80" spans="1:13" s="108" customFormat="1" ht="30.75" customHeight="1" x14ac:dyDescent="0.25">
      <c r="A80" s="117">
        <f>'Information Sheet-COMPLETE 1st'!A87</f>
        <v>0</v>
      </c>
      <c r="B80" s="106">
        <f>'Information Sheet-COMPLETE 1st'!B87</f>
        <v>0</v>
      </c>
      <c r="C80" s="2"/>
      <c r="D80" s="7">
        <f>Table217[[#This Row],[Employee''s Essential Occupation; update if required]]</f>
        <v>0</v>
      </c>
      <c r="E80" s="116">
        <f t="shared" si="11"/>
        <v>1</v>
      </c>
      <c r="F80" s="116">
        <f t="shared" si="11"/>
        <v>0</v>
      </c>
      <c r="G80" s="80"/>
      <c r="H80" s="114">
        <f>Table217[[#This Row],[Hourly Rate             (no less than $13.71, no more than $20.00); update if required]]</f>
        <v>0</v>
      </c>
      <c r="I80" s="82">
        <v>0</v>
      </c>
      <c r="J80" s="115">
        <f t="shared" si="12"/>
        <v>20</v>
      </c>
      <c r="K80" s="115" t="str">
        <f t="shared" si="9"/>
        <v>$4.00</v>
      </c>
      <c r="L80" s="130" t="str">
        <f t="shared" si="10"/>
        <v>0</v>
      </c>
      <c r="M80" s="107">
        <f>Table218[[#This Row],[Regular Worked Hours (Excludes OT and nonworked STAT)]]+Table217[[#This Row],[Hours to Date - Cannot Exceed 640]]</f>
        <v>0</v>
      </c>
    </row>
    <row r="81" spans="1:13" s="108" customFormat="1" ht="30.75" customHeight="1" x14ac:dyDescent="0.25">
      <c r="A81" s="117">
        <f>'Information Sheet-COMPLETE 1st'!A88</f>
        <v>0</v>
      </c>
      <c r="B81" s="106">
        <f>'Information Sheet-COMPLETE 1st'!B88</f>
        <v>0</v>
      </c>
      <c r="C81" s="2"/>
      <c r="D81" s="7">
        <f>Table217[[#This Row],[Employee''s Essential Occupation; update if required]]</f>
        <v>0</v>
      </c>
      <c r="E81" s="116">
        <f t="shared" si="11"/>
        <v>1</v>
      </c>
      <c r="F81" s="116">
        <f t="shared" si="11"/>
        <v>0</v>
      </c>
      <c r="G81" s="80"/>
      <c r="H81" s="114">
        <f>Table217[[#This Row],[Hourly Rate             (no less than $13.71, no more than $20.00); update if required]]</f>
        <v>0</v>
      </c>
      <c r="I81" s="82">
        <v>0</v>
      </c>
      <c r="J81" s="115">
        <f t="shared" si="12"/>
        <v>20</v>
      </c>
      <c r="K81" s="115" t="str">
        <f t="shared" si="9"/>
        <v>$4.00</v>
      </c>
      <c r="L81" s="130" t="str">
        <f t="shared" si="10"/>
        <v>0</v>
      </c>
      <c r="M81" s="107">
        <f>Table218[[#This Row],[Regular Worked Hours (Excludes OT and nonworked STAT)]]+Table217[[#This Row],[Hours to Date - Cannot Exceed 640]]</f>
        <v>0</v>
      </c>
    </row>
    <row r="82" spans="1:13" s="108" customFormat="1" ht="30.75" customHeight="1" x14ac:dyDescent="0.25">
      <c r="A82" s="117">
        <f>'Information Sheet-COMPLETE 1st'!A89</f>
        <v>0</v>
      </c>
      <c r="B82" s="106">
        <f>'Information Sheet-COMPLETE 1st'!B89</f>
        <v>0</v>
      </c>
      <c r="C82" s="2"/>
      <c r="D82" s="7">
        <f>Table217[[#This Row],[Employee''s Essential Occupation; update if required]]</f>
        <v>0</v>
      </c>
      <c r="E82" s="116">
        <f t="shared" si="11"/>
        <v>1</v>
      </c>
      <c r="F82" s="116">
        <f t="shared" si="11"/>
        <v>0</v>
      </c>
      <c r="G82" s="80"/>
      <c r="H82" s="114">
        <f>Table217[[#This Row],[Hourly Rate             (no less than $13.71, no more than $20.00); update if required]]</f>
        <v>0</v>
      </c>
      <c r="I82" s="82">
        <v>0</v>
      </c>
      <c r="J82" s="115">
        <f t="shared" si="12"/>
        <v>20</v>
      </c>
      <c r="K82" s="115" t="str">
        <f t="shared" si="9"/>
        <v>$4.00</v>
      </c>
      <c r="L82" s="130" t="str">
        <f t="shared" si="10"/>
        <v>0</v>
      </c>
      <c r="M82" s="107">
        <f>Table218[[#This Row],[Regular Worked Hours (Excludes OT and nonworked STAT)]]+Table217[[#This Row],[Hours to Date - Cannot Exceed 640]]</f>
        <v>0</v>
      </c>
    </row>
    <row r="83" spans="1:13" s="108" customFormat="1" ht="30.75" customHeight="1" x14ac:dyDescent="0.25">
      <c r="A83" s="117">
        <f>'Information Sheet-COMPLETE 1st'!A90</f>
        <v>0</v>
      </c>
      <c r="B83" s="106">
        <f>'Information Sheet-COMPLETE 1st'!B90</f>
        <v>0</v>
      </c>
      <c r="C83" s="2"/>
      <c r="D83" s="7">
        <f>Table217[[#This Row],[Employee''s Essential Occupation; update if required]]</f>
        <v>0</v>
      </c>
      <c r="E83" s="116">
        <f t="shared" si="11"/>
        <v>1</v>
      </c>
      <c r="F83" s="116">
        <f t="shared" si="11"/>
        <v>0</v>
      </c>
      <c r="G83" s="80"/>
      <c r="H83" s="114">
        <f>Table217[[#This Row],[Hourly Rate             (no less than $13.71, no more than $20.00); update if required]]</f>
        <v>0</v>
      </c>
      <c r="I83" s="82">
        <v>0</v>
      </c>
      <c r="J83" s="115">
        <f t="shared" si="12"/>
        <v>20</v>
      </c>
      <c r="K83" s="115" t="str">
        <f t="shared" si="9"/>
        <v>$4.00</v>
      </c>
      <c r="L83" s="130" t="str">
        <f t="shared" si="10"/>
        <v>0</v>
      </c>
      <c r="M83" s="107">
        <f>Table218[[#This Row],[Regular Worked Hours (Excludes OT and nonworked STAT)]]+Table217[[#This Row],[Hours to Date - Cannot Exceed 640]]</f>
        <v>0</v>
      </c>
    </row>
    <row r="84" spans="1:13" s="108" customFormat="1" ht="30.75" customHeight="1" x14ac:dyDescent="0.25">
      <c r="A84" s="117">
        <f>'Information Sheet-COMPLETE 1st'!A91</f>
        <v>0</v>
      </c>
      <c r="B84" s="106">
        <f>'Information Sheet-COMPLETE 1st'!B91</f>
        <v>0</v>
      </c>
      <c r="C84" s="2"/>
      <c r="D84" s="7">
        <f>Table217[[#This Row],[Employee''s Essential Occupation; update if required]]</f>
        <v>0</v>
      </c>
      <c r="E84" s="116">
        <f t="shared" si="11"/>
        <v>1</v>
      </c>
      <c r="F84" s="116">
        <f t="shared" si="11"/>
        <v>0</v>
      </c>
      <c r="G84" s="80"/>
      <c r="H84" s="114">
        <f>Table217[[#This Row],[Hourly Rate             (no less than $13.71, no more than $20.00); update if required]]</f>
        <v>0</v>
      </c>
      <c r="I84" s="82">
        <v>0</v>
      </c>
      <c r="J84" s="115">
        <f t="shared" si="12"/>
        <v>20</v>
      </c>
      <c r="K84" s="115" t="str">
        <f t="shared" si="9"/>
        <v>$4.00</v>
      </c>
      <c r="L84" s="130" t="str">
        <f t="shared" si="10"/>
        <v>0</v>
      </c>
      <c r="M84" s="107">
        <f>Table218[[#This Row],[Regular Worked Hours (Excludes OT and nonworked STAT)]]+Table217[[#This Row],[Hours to Date - Cannot Exceed 640]]</f>
        <v>0</v>
      </c>
    </row>
    <row r="85" spans="1:13" s="108" customFormat="1" ht="30.75" customHeight="1" x14ac:dyDescent="0.25">
      <c r="A85" s="117">
        <f>'Information Sheet-COMPLETE 1st'!A92</f>
        <v>0</v>
      </c>
      <c r="B85" s="106">
        <f>'Information Sheet-COMPLETE 1st'!B92</f>
        <v>0</v>
      </c>
      <c r="C85" s="2"/>
      <c r="D85" s="7">
        <f>Table217[[#This Row],[Employee''s Essential Occupation; update if required]]</f>
        <v>0</v>
      </c>
      <c r="E85" s="116">
        <f t="shared" si="11"/>
        <v>1</v>
      </c>
      <c r="F85" s="116">
        <f t="shared" si="11"/>
        <v>0</v>
      </c>
      <c r="G85" s="80"/>
      <c r="H85" s="114">
        <f>Table217[[#This Row],[Hourly Rate             (no less than $13.71, no more than $20.00); update if required]]</f>
        <v>0</v>
      </c>
      <c r="I85" s="82">
        <v>0</v>
      </c>
      <c r="J85" s="115">
        <f t="shared" si="12"/>
        <v>20</v>
      </c>
      <c r="K85" s="115" t="str">
        <f t="shared" si="9"/>
        <v>$4.00</v>
      </c>
      <c r="L85" s="130" t="str">
        <f t="shared" si="10"/>
        <v>0</v>
      </c>
      <c r="M85" s="107">
        <f>Table218[[#This Row],[Regular Worked Hours (Excludes OT and nonworked STAT)]]+Table217[[#This Row],[Hours to Date - Cannot Exceed 640]]</f>
        <v>0</v>
      </c>
    </row>
    <row r="86" spans="1:13" s="108" customFormat="1" ht="30.75" customHeight="1" x14ac:dyDescent="0.25">
      <c r="A86" s="117">
        <f>'Information Sheet-COMPLETE 1st'!A93</f>
        <v>0</v>
      </c>
      <c r="B86" s="106">
        <f>'Information Sheet-COMPLETE 1st'!B93</f>
        <v>0</v>
      </c>
      <c r="C86" s="2"/>
      <c r="D86" s="7">
        <f>Table217[[#This Row],[Employee''s Essential Occupation; update if required]]</f>
        <v>0</v>
      </c>
      <c r="E86" s="116">
        <f t="shared" si="11"/>
        <v>1</v>
      </c>
      <c r="F86" s="116">
        <f t="shared" si="11"/>
        <v>0</v>
      </c>
      <c r="G86" s="80"/>
      <c r="H86" s="114">
        <f>Table217[[#This Row],[Hourly Rate             (no less than $13.71, no more than $20.00); update if required]]</f>
        <v>0</v>
      </c>
      <c r="I86" s="82">
        <v>0</v>
      </c>
      <c r="J86" s="115">
        <f t="shared" si="12"/>
        <v>20</v>
      </c>
      <c r="K86" s="115" t="str">
        <f t="shared" si="9"/>
        <v>$4.00</v>
      </c>
      <c r="L86" s="130" t="str">
        <f t="shared" si="10"/>
        <v>0</v>
      </c>
      <c r="M86" s="107">
        <f>Table218[[#This Row],[Regular Worked Hours (Excludes OT and nonworked STAT)]]+Table217[[#This Row],[Hours to Date - Cannot Exceed 640]]</f>
        <v>0</v>
      </c>
    </row>
    <row r="87" spans="1:13" s="108" customFormat="1" ht="30.75" customHeight="1" x14ac:dyDescent="0.25">
      <c r="A87" s="117">
        <f>'Information Sheet-COMPLETE 1st'!A94</f>
        <v>0</v>
      </c>
      <c r="B87" s="106">
        <f>'Information Sheet-COMPLETE 1st'!B94</f>
        <v>0</v>
      </c>
      <c r="C87" s="2"/>
      <c r="D87" s="7">
        <f>Table217[[#This Row],[Employee''s Essential Occupation; update if required]]</f>
        <v>0</v>
      </c>
      <c r="E87" s="116">
        <f t="shared" ref="E87:F102" si="13">E86</f>
        <v>1</v>
      </c>
      <c r="F87" s="116">
        <f t="shared" si="13"/>
        <v>0</v>
      </c>
      <c r="G87" s="80"/>
      <c r="H87" s="114">
        <f>Table217[[#This Row],[Hourly Rate             (no less than $13.71, no more than $20.00); update if required]]</f>
        <v>0</v>
      </c>
      <c r="I87" s="82">
        <v>0</v>
      </c>
      <c r="J87" s="115">
        <f t="shared" si="12"/>
        <v>20</v>
      </c>
      <c r="K87" s="115" t="str">
        <f t="shared" si="9"/>
        <v>$4.00</v>
      </c>
      <c r="L87" s="130" t="str">
        <f t="shared" si="10"/>
        <v>0</v>
      </c>
      <c r="M87" s="107">
        <f>Table218[[#This Row],[Regular Worked Hours (Excludes OT and nonworked STAT)]]+Table217[[#This Row],[Hours to Date - Cannot Exceed 640]]</f>
        <v>0</v>
      </c>
    </row>
    <row r="88" spans="1:13" s="108" customFormat="1" ht="30.75" customHeight="1" x14ac:dyDescent="0.25">
      <c r="A88" s="117">
        <f>'Information Sheet-COMPLETE 1st'!A95</f>
        <v>0</v>
      </c>
      <c r="B88" s="106">
        <f>'Information Sheet-COMPLETE 1st'!B95</f>
        <v>0</v>
      </c>
      <c r="C88" s="2"/>
      <c r="D88" s="7">
        <f>Table217[[#This Row],[Employee''s Essential Occupation; update if required]]</f>
        <v>0</v>
      </c>
      <c r="E88" s="116">
        <f t="shared" si="13"/>
        <v>1</v>
      </c>
      <c r="F88" s="116">
        <f t="shared" si="13"/>
        <v>0</v>
      </c>
      <c r="G88" s="80"/>
      <c r="H88" s="114">
        <f>Table217[[#This Row],[Hourly Rate             (no less than $13.71, no more than $20.00); update if required]]</f>
        <v>0</v>
      </c>
      <c r="I88" s="82">
        <v>0</v>
      </c>
      <c r="J88" s="115">
        <f t="shared" si="12"/>
        <v>20</v>
      </c>
      <c r="K88" s="115" t="str">
        <f t="shared" si="9"/>
        <v>$4.00</v>
      </c>
      <c r="L88" s="130" t="str">
        <f t="shared" si="10"/>
        <v>0</v>
      </c>
      <c r="M88" s="107">
        <f>Table218[[#This Row],[Regular Worked Hours (Excludes OT and nonworked STAT)]]+Table217[[#This Row],[Hours to Date - Cannot Exceed 640]]</f>
        <v>0</v>
      </c>
    </row>
    <row r="89" spans="1:13" s="108" customFormat="1" ht="30.75" customHeight="1" x14ac:dyDescent="0.25">
      <c r="A89" s="117">
        <f>'Information Sheet-COMPLETE 1st'!A96</f>
        <v>0</v>
      </c>
      <c r="B89" s="106">
        <f>'Information Sheet-COMPLETE 1st'!B96</f>
        <v>0</v>
      </c>
      <c r="C89" s="2"/>
      <c r="D89" s="7">
        <f>Table217[[#This Row],[Employee''s Essential Occupation; update if required]]</f>
        <v>0</v>
      </c>
      <c r="E89" s="116">
        <f t="shared" si="13"/>
        <v>1</v>
      </c>
      <c r="F89" s="116">
        <f t="shared" si="13"/>
        <v>0</v>
      </c>
      <c r="G89" s="80"/>
      <c r="H89" s="114">
        <f>Table217[[#This Row],[Hourly Rate             (no less than $13.71, no more than $20.00); update if required]]</f>
        <v>0</v>
      </c>
      <c r="I89" s="82">
        <v>0</v>
      </c>
      <c r="J89" s="115">
        <f t="shared" si="12"/>
        <v>20</v>
      </c>
      <c r="K89" s="115" t="str">
        <f t="shared" si="9"/>
        <v>$4.00</v>
      </c>
      <c r="L89" s="130" t="str">
        <f t="shared" si="10"/>
        <v>0</v>
      </c>
      <c r="M89" s="107">
        <f>Table218[[#This Row],[Regular Worked Hours (Excludes OT and nonworked STAT)]]+Table217[[#This Row],[Hours to Date - Cannot Exceed 640]]</f>
        <v>0</v>
      </c>
    </row>
    <row r="90" spans="1:13" s="108" customFormat="1" ht="30.75" customHeight="1" x14ac:dyDescent="0.25">
      <c r="A90" s="117">
        <f>'Information Sheet-COMPLETE 1st'!A97</f>
        <v>0</v>
      </c>
      <c r="B90" s="106">
        <f>'Information Sheet-COMPLETE 1st'!B97</f>
        <v>0</v>
      </c>
      <c r="C90" s="2"/>
      <c r="D90" s="7">
        <f>Table217[[#This Row],[Employee''s Essential Occupation; update if required]]</f>
        <v>0</v>
      </c>
      <c r="E90" s="116">
        <f t="shared" si="13"/>
        <v>1</v>
      </c>
      <c r="F90" s="116">
        <f t="shared" si="13"/>
        <v>0</v>
      </c>
      <c r="G90" s="80"/>
      <c r="H90" s="114">
        <f>Table217[[#This Row],[Hourly Rate             (no less than $13.71, no more than $20.00); update if required]]</f>
        <v>0</v>
      </c>
      <c r="I90" s="82">
        <v>0</v>
      </c>
      <c r="J90" s="115">
        <f t="shared" si="12"/>
        <v>20</v>
      </c>
      <c r="K90" s="115" t="str">
        <f t="shared" si="9"/>
        <v>$4.00</v>
      </c>
      <c r="L90" s="130" t="str">
        <f t="shared" si="10"/>
        <v>0</v>
      </c>
      <c r="M90" s="107">
        <f>Table218[[#This Row],[Regular Worked Hours (Excludes OT and nonworked STAT)]]+Table217[[#This Row],[Hours to Date - Cannot Exceed 640]]</f>
        <v>0</v>
      </c>
    </row>
    <row r="91" spans="1:13" s="108" customFormat="1" ht="30.75" customHeight="1" x14ac:dyDescent="0.25">
      <c r="A91" s="117">
        <f>'Information Sheet-COMPLETE 1st'!A98</f>
        <v>0</v>
      </c>
      <c r="B91" s="106">
        <f>'Information Sheet-COMPLETE 1st'!B98</f>
        <v>0</v>
      </c>
      <c r="C91" s="2"/>
      <c r="D91" s="7">
        <f>Table217[[#This Row],[Employee''s Essential Occupation; update if required]]</f>
        <v>0</v>
      </c>
      <c r="E91" s="116">
        <f t="shared" si="13"/>
        <v>1</v>
      </c>
      <c r="F91" s="116">
        <f t="shared" si="13"/>
        <v>0</v>
      </c>
      <c r="G91" s="80"/>
      <c r="H91" s="114">
        <f>Table217[[#This Row],[Hourly Rate             (no less than $13.71, no more than $20.00); update if required]]</f>
        <v>0</v>
      </c>
      <c r="I91" s="82">
        <v>0</v>
      </c>
      <c r="J91" s="115">
        <f t="shared" si="12"/>
        <v>20</v>
      </c>
      <c r="K91" s="115" t="str">
        <f t="shared" si="9"/>
        <v>$4.00</v>
      </c>
      <c r="L91" s="130" t="str">
        <f t="shared" si="10"/>
        <v>0</v>
      </c>
      <c r="M91" s="107">
        <f>Table218[[#This Row],[Regular Worked Hours (Excludes OT and nonworked STAT)]]+Table217[[#This Row],[Hours to Date - Cannot Exceed 640]]</f>
        <v>0</v>
      </c>
    </row>
    <row r="92" spans="1:13" s="108" customFormat="1" ht="30.75" customHeight="1" x14ac:dyDescent="0.25">
      <c r="A92" s="117">
        <f>'Information Sheet-COMPLETE 1st'!A99</f>
        <v>0</v>
      </c>
      <c r="B92" s="106">
        <f>'Information Sheet-COMPLETE 1st'!B99</f>
        <v>0</v>
      </c>
      <c r="C92" s="2"/>
      <c r="D92" s="7">
        <f>Table217[[#This Row],[Employee''s Essential Occupation; update if required]]</f>
        <v>0</v>
      </c>
      <c r="E92" s="116">
        <f t="shared" si="13"/>
        <v>1</v>
      </c>
      <c r="F92" s="116">
        <f t="shared" si="13"/>
        <v>0</v>
      </c>
      <c r="G92" s="80"/>
      <c r="H92" s="114">
        <f>Table217[[#This Row],[Hourly Rate             (no less than $13.71, no more than $20.00); update if required]]</f>
        <v>0</v>
      </c>
      <c r="I92" s="82">
        <v>0</v>
      </c>
      <c r="J92" s="115">
        <f t="shared" si="12"/>
        <v>20</v>
      </c>
      <c r="K92" s="115" t="str">
        <f t="shared" si="9"/>
        <v>$4.00</v>
      </c>
      <c r="L92" s="130" t="str">
        <f t="shared" si="10"/>
        <v>0</v>
      </c>
      <c r="M92" s="107">
        <f>Table218[[#This Row],[Regular Worked Hours (Excludes OT and nonworked STAT)]]+Table217[[#This Row],[Hours to Date - Cannot Exceed 640]]</f>
        <v>0</v>
      </c>
    </row>
    <row r="93" spans="1:13" s="108" customFormat="1" ht="30.75" customHeight="1" x14ac:dyDescent="0.25">
      <c r="A93" s="117">
        <f>'Information Sheet-COMPLETE 1st'!A100</f>
        <v>0</v>
      </c>
      <c r="B93" s="106">
        <f>'Information Sheet-COMPLETE 1st'!B100</f>
        <v>0</v>
      </c>
      <c r="C93" s="2"/>
      <c r="D93" s="7">
        <f>Table217[[#This Row],[Employee''s Essential Occupation; update if required]]</f>
        <v>0</v>
      </c>
      <c r="E93" s="116">
        <f t="shared" si="13"/>
        <v>1</v>
      </c>
      <c r="F93" s="116">
        <f t="shared" si="13"/>
        <v>0</v>
      </c>
      <c r="G93" s="80"/>
      <c r="H93" s="114">
        <f>Table217[[#This Row],[Hourly Rate             (no less than $13.71, no more than $20.00); update if required]]</f>
        <v>0</v>
      </c>
      <c r="I93" s="82">
        <v>0</v>
      </c>
      <c r="J93" s="115">
        <f t="shared" si="12"/>
        <v>20</v>
      </c>
      <c r="K93" s="115" t="str">
        <f t="shared" si="9"/>
        <v>$4.00</v>
      </c>
      <c r="L93" s="130" t="str">
        <f t="shared" si="10"/>
        <v>0</v>
      </c>
      <c r="M93" s="107">
        <f>Table218[[#This Row],[Regular Worked Hours (Excludes OT and nonworked STAT)]]+Table217[[#This Row],[Hours to Date - Cannot Exceed 640]]</f>
        <v>0</v>
      </c>
    </row>
    <row r="94" spans="1:13" s="108" customFormat="1" ht="30.75" customHeight="1" x14ac:dyDescent="0.25">
      <c r="A94" s="117">
        <f>'Information Sheet-COMPLETE 1st'!A101</f>
        <v>0</v>
      </c>
      <c r="B94" s="106">
        <f>'Information Sheet-COMPLETE 1st'!B101</f>
        <v>0</v>
      </c>
      <c r="C94" s="2"/>
      <c r="D94" s="7">
        <f>Table217[[#This Row],[Employee''s Essential Occupation; update if required]]</f>
        <v>0</v>
      </c>
      <c r="E94" s="116">
        <f t="shared" si="13"/>
        <v>1</v>
      </c>
      <c r="F94" s="116">
        <f t="shared" si="13"/>
        <v>0</v>
      </c>
      <c r="G94" s="80"/>
      <c r="H94" s="114">
        <f>Table217[[#This Row],[Hourly Rate             (no less than $13.71, no more than $20.00); update if required]]</f>
        <v>0</v>
      </c>
      <c r="I94" s="82">
        <v>0</v>
      </c>
      <c r="J94" s="115">
        <f t="shared" si="12"/>
        <v>20</v>
      </c>
      <c r="K94" s="115" t="str">
        <f t="shared" si="9"/>
        <v>$4.00</v>
      </c>
      <c r="L94" s="130" t="str">
        <f t="shared" si="10"/>
        <v>0</v>
      </c>
      <c r="M94" s="107">
        <f>Table218[[#This Row],[Regular Worked Hours (Excludes OT and nonworked STAT)]]+Table217[[#This Row],[Hours to Date - Cannot Exceed 640]]</f>
        <v>0</v>
      </c>
    </row>
    <row r="95" spans="1:13" s="108" customFormat="1" ht="30.75" customHeight="1" x14ac:dyDescent="0.25">
      <c r="A95" s="117">
        <f>'Information Sheet-COMPLETE 1st'!A102</f>
        <v>0</v>
      </c>
      <c r="B95" s="106">
        <f>'Information Sheet-COMPLETE 1st'!B102</f>
        <v>0</v>
      </c>
      <c r="C95" s="2"/>
      <c r="D95" s="7">
        <f>Table217[[#This Row],[Employee''s Essential Occupation; update if required]]</f>
        <v>0</v>
      </c>
      <c r="E95" s="116">
        <f t="shared" si="13"/>
        <v>1</v>
      </c>
      <c r="F95" s="116">
        <f t="shared" si="13"/>
        <v>0</v>
      </c>
      <c r="G95" s="80"/>
      <c r="H95" s="114">
        <f>Table217[[#This Row],[Hourly Rate             (no less than $13.71, no more than $20.00); update if required]]</f>
        <v>0</v>
      </c>
      <c r="I95" s="82">
        <v>0</v>
      </c>
      <c r="J95" s="115">
        <f t="shared" si="12"/>
        <v>20</v>
      </c>
      <c r="K95" s="115" t="str">
        <f t="shared" si="9"/>
        <v>$4.00</v>
      </c>
      <c r="L95" s="130" t="str">
        <f t="shared" si="10"/>
        <v>0</v>
      </c>
      <c r="M95" s="107">
        <f>Table218[[#This Row],[Regular Worked Hours (Excludes OT and nonworked STAT)]]+Table217[[#This Row],[Hours to Date - Cannot Exceed 640]]</f>
        <v>0</v>
      </c>
    </row>
    <row r="96" spans="1:13" s="108" customFormat="1" ht="30.75" customHeight="1" x14ac:dyDescent="0.25">
      <c r="A96" s="117">
        <f>'Information Sheet-COMPLETE 1st'!A103</f>
        <v>0</v>
      </c>
      <c r="B96" s="106">
        <f>'Information Sheet-COMPLETE 1st'!B103</f>
        <v>0</v>
      </c>
      <c r="C96" s="2"/>
      <c r="D96" s="7">
        <f>Table217[[#This Row],[Employee''s Essential Occupation; update if required]]</f>
        <v>0</v>
      </c>
      <c r="E96" s="116">
        <f t="shared" si="13"/>
        <v>1</v>
      </c>
      <c r="F96" s="116">
        <f t="shared" si="13"/>
        <v>0</v>
      </c>
      <c r="G96" s="80"/>
      <c r="H96" s="114">
        <f>Table217[[#This Row],[Hourly Rate             (no less than $13.71, no more than $20.00); update if required]]</f>
        <v>0</v>
      </c>
      <c r="I96" s="82">
        <v>0</v>
      </c>
      <c r="J96" s="115">
        <f t="shared" si="12"/>
        <v>20</v>
      </c>
      <c r="K96" s="115" t="str">
        <f t="shared" si="9"/>
        <v>$4.00</v>
      </c>
      <c r="L96" s="130" t="str">
        <f t="shared" si="10"/>
        <v>0</v>
      </c>
      <c r="M96" s="107">
        <f>Table218[[#This Row],[Regular Worked Hours (Excludes OT and nonworked STAT)]]+Table217[[#This Row],[Hours to Date - Cannot Exceed 640]]</f>
        <v>0</v>
      </c>
    </row>
    <row r="97" spans="1:13" s="108" customFormat="1" ht="30.75" customHeight="1" x14ac:dyDescent="0.25">
      <c r="A97" s="117">
        <f>'Information Sheet-COMPLETE 1st'!A104</f>
        <v>0</v>
      </c>
      <c r="B97" s="106">
        <f>'Information Sheet-COMPLETE 1st'!B104</f>
        <v>0</v>
      </c>
      <c r="C97" s="2"/>
      <c r="D97" s="7">
        <f>Table217[[#This Row],[Employee''s Essential Occupation; update if required]]</f>
        <v>0</v>
      </c>
      <c r="E97" s="116">
        <f t="shared" si="13"/>
        <v>1</v>
      </c>
      <c r="F97" s="116">
        <f t="shared" si="13"/>
        <v>0</v>
      </c>
      <c r="G97" s="80"/>
      <c r="H97" s="114">
        <f>Table217[[#This Row],[Hourly Rate             (no less than $13.71, no more than $20.00); update if required]]</f>
        <v>0</v>
      </c>
      <c r="I97" s="82">
        <v>0</v>
      </c>
      <c r="J97" s="115">
        <f t="shared" si="12"/>
        <v>20</v>
      </c>
      <c r="K97" s="115" t="str">
        <f t="shared" si="9"/>
        <v>$4.00</v>
      </c>
      <c r="L97" s="130" t="str">
        <f t="shared" si="10"/>
        <v>0</v>
      </c>
      <c r="M97" s="107">
        <f>Table218[[#This Row],[Regular Worked Hours (Excludes OT and nonworked STAT)]]+Table217[[#This Row],[Hours to Date - Cannot Exceed 640]]</f>
        <v>0</v>
      </c>
    </row>
    <row r="98" spans="1:13" s="108" customFormat="1" ht="30.75" customHeight="1" x14ac:dyDescent="0.25">
      <c r="A98" s="117">
        <f>'Information Sheet-COMPLETE 1st'!A105</f>
        <v>0</v>
      </c>
      <c r="B98" s="106">
        <f>'Information Sheet-COMPLETE 1st'!B105</f>
        <v>0</v>
      </c>
      <c r="C98" s="2"/>
      <c r="D98" s="7">
        <f>Table217[[#This Row],[Employee''s Essential Occupation; update if required]]</f>
        <v>0</v>
      </c>
      <c r="E98" s="116">
        <f t="shared" si="13"/>
        <v>1</v>
      </c>
      <c r="F98" s="116">
        <f t="shared" si="13"/>
        <v>0</v>
      </c>
      <c r="G98" s="80"/>
      <c r="H98" s="114">
        <f>Table217[[#This Row],[Hourly Rate             (no less than $13.71, no more than $20.00); update if required]]</f>
        <v>0</v>
      </c>
      <c r="I98" s="82">
        <v>0</v>
      </c>
      <c r="J98" s="115">
        <f t="shared" si="12"/>
        <v>20</v>
      </c>
      <c r="K98" s="115" t="str">
        <f t="shared" si="9"/>
        <v>$4.00</v>
      </c>
      <c r="L98" s="130" t="str">
        <f t="shared" si="10"/>
        <v>0</v>
      </c>
      <c r="M98" s="107">
        <f>Table218[[#This Row],[Regular Worked Hours (Excludes OT and nonworked STAT)]]+Table217[[#This Row],[Hours to Date - Cannot Exceed 640]]</f>
        <v>0</v>
      </c>
    </row>
    <row r="99" spans="1:13" s="108" customFormat="1" ht="30.75" customHeight="1" x14ac:dyDescent="0.25">
      <c r="A99" s="117">
        <f>'Information Sheet-COMPLETE 1st'!A106</f>
        <v>0</v>
      </c>
      <c r="B99" s="106">
        <f>'Information Sheet-COMPLETE 1st'!B106</f>
        <v>0</v>
      </c>
      <c r="C99" s="2"/>
      <c r="D99" s="7">
        <f>Table217[[#This Row],[Employee''s Essential Occupation; update if required]]</f>
        <v>0</v>
      </c>
      <c r="E99" s="116">
        <f t="shared" si="13"/>
        <v>1</v>
      </c>
      <c r="F99" s="116">
        <f t="shared" si="13"/>
        <v>0</v>
      </c>
      <c r="G99" s="80"/>
      <c r="H99" s="114">
        <f>Table217[[#This Row],[Hourly Rate             (no less than $13.71, no more than $20.00); update if required]]</f>
        <v>0</v>
      </c>
      <c r="I99" s="82">
        <v>0</v>
      </c>
      <c r="J99" s="115">
        <f t="shared" si="12"/>
        <v>20</v>
      </c>
      <c r="K99" s="115" t="str">
        <f t="shared" si="9"/>
        <v>$4.00</v>
      </c>
      <c r="L99" s="130" t="str">
        <f t="shared" si="10"/>
        <v>0</v>
      </c>
      <c r="M99" s="107">
        <f>Table218[[#This Row],[Regular Worked Hours (Excludes OT and nonworked STAT)]]+Table217[[#This Row],[Hours to Date - Cannot Exceed 640]]</f>
        <v>0</v>
      </c>
    </row>
    <row r="100" spans="1:13" s="108" customFormat="1" ht="30.75" customHeight="1" x14ac:dyDescent="0.25">
      <c r="A100" s="117">
        <f>'Information Sheet-COMPLETE 1st'!A107</f>
        <v>0</v>
      </c>
      <c r="B100" s="106">
        <f>'Information Sheet-COMPLETE 1st'!B107</f>
        <v>0</v>
      </c>
      <c r="C100" s="2"/>
      <c r="D100" s="7">
        <f>Table217[[#This Row],[Employee''s Essential Occupation; update if required]]</f>
        <v>0</v>
      </c>
      <c r="E100" s="116">
        <f t="shared" si="13"/>
        <v>1</v>
      </c>
      <c r="F100" s="116">
        <f t="shared" si="13"/>
        <v>0</v>
      </c>
      <c r="G100" s="80"/>
      <c r="H100" s="114">
        <f>Table217[[#This Row],[Hourly Rate             (no less than $13.71, no more than $20.00); update if required]]</f>
        <v>0</v>
      </c>
      <c r="I100" s="82">
        <v>0</v>
      </c>
      <c r="J100" s="115">
        <f t="shared" si="12"/>
        <v>20</v>
      </c>
      <c r="K100" s="115" t="str">
        <f t="shared" si="9"/>
        <v>$4.00</v>
      </c>
      <c r="L100" s="130" t="str">
        <f t="shared" si="10"/>
        <v>0</v>
      </c>
      <c r="M100" s="107">
        <f>Table218[[#This Row],[Regular Worked Hours (Excludes OT and nonworked STAT)]]+Table217[[#This Row],[Hours to Date - Cannot Exceed 640]]</f>
        <v>0</v>
      </c>
    </row>
    <row r="101" spans="1:13" s="108" customFormat="1" ht="30.75" customHeight="1" x14ac:dyDescent="0.25">
      <c r="A101" s="117">
        <f>'Information Sheet-COMPLETE 1st'!A108</f>
        <v>0</v>
      </c>
      <c r="B101" s="106">
        <f>'Information Sheet-COMPLETE 1st'!B108</f>
        <v>0</v>
      </c>
      <c r="C101" s="2"/>
      <c r="D101" s="7">
        <f>Table217[[#This Row],[Employee''s Essential Occupation; update if required]]</f>
        <v>0</v>
      </c>
      <c r="E101" s="116">
        <f t="shared" si="13"/>
        <v>1</v>
      </c>
      <c r="F101" s="116">
        <f t="shared" si="13"/>
        <v>0</v>
      </c>
      <c r="G101" s="80"/>
      <c r="H101" s="114">
        <f>Table217[[#This Row],[Hourly Rate             (no less than $13.71, no more than $20.00); update if required]]</f>
        <v>0</v>
      </c>
      <c r="I101" s="82">
        <v>0</v>
      </c>
      <c r="J101" s="115">
        <f t="shared" si="12"/>
        <v>20</v>
      </c>
      <c r="K101" s="115" t="str">
        <f t="shared" si="9"/>
        <v>$4.00</v>
      </c>
      <c r="L101" s="130" t="str">
        <f t="shared" si="10"/>
        <v>0</v>
      </c>
      <c r="M101" s="107">
        <f>Table218[[#This Row],[Regular Worked Hours (Excludes OT and nonworked STAT)]]+Table217[[#This Row],[Hours to Date - Cannot Exceed 640]]</f>
        <v>0</v>
      </c>
    </row>
    <row r="102" spans="1:13" s="108" customFormat="1" ht="30.75" customHeight="1" x14ac:dyDescent="0.25">
      <c r="A102" s="117">
        <f>'Information Sheet-COMPLETE 1st'!A109</f>
        <v>0</v>
      </c>
      <c r="B102" s="106">
        <f>'Information Sheet-COMPLETE 1st'!B109</f>
        <v>0</v>
      </c>
      <c r="C102" s="2"/>
      <c r="D102" s="7">
        <f>Table217[[#This Row],[Employee''s Essential Occupation; update if required]]</f>
        <v>0</v>
      </c>
      <c r="E102" s="116">
        <f t="shared" si="13"/>
        <v>1</v>
      </c>
      <c r="F102" s="116">
        <f t="shared" si="13"/>
        <v>0</v>
      </c>
      <c r="G102" s="80"/>
      <c r="H102" s="114">
        <f>Table217[[#This Row],[Hourly Rate             (no less than $13.71, no more than $20.00); update if required]]</f>
        <v>0</v>
      </c>
      <c r="I102" s="82">
        <v>0</v>
      </c>
      <c r="J102" s="115">
        <f t="shared" si="12"/>
        <v>20</v>
      </c>
      <c r="K102" s="115" t="str">
        <f t="shared" ref="K102:K106" si="14">IF(AND(J102&lt;=3.99,L109&gt;(-100)),J102,"$4.00")</f>
        <v>$4.00</v>
      </c>
      <c r="L102" s="130" t="str">
        <f t="shared" ref="L102:L106" si="15">IF(OR(H102&gt;19.99,H102&lt;13.71),"0",I102*K102)</f>
        <v>0</v>
      </c>
      <c r="M102" s="107">
        <f>Table218[[#This Row],[Regular Worked Hours (Excludes OT and nonworked STAT)]]+Table217[[#This Row],[Hours to Date - Cannot Exceed 640]]</f>
        <v>0</v>
      </c>
    </row>
    <row r="103" spans="1:13" s="108" customFormat="1" ht="30.75" customHeight="1" x14ac:dyDescent="0.25">
      <c r="A103" s="117">
        <f>'Information Sheet-COMPLETE 1st'!A110</f>
        <v>0</v>
      </c>
      <c r="B103" s="106">
        <f>'Information Sheet-COMPLETE 1st'!B110</f>
        <v>0</v>
      </c>
      <c r="C103" s="2"/>
      <c r="D103" s="7">
        <f>Table217[[#This Row],[Employee''s Essential Occupation; update if required]]</f>
        <v>0</v>
      </c>
      <c r="E103" s="116">
        <f t="shared" ref="E103:F106" si="16">E102</f>
        <v>1</v>
      </c>
      <c r="F103" s="116">
        <f t="shared" si="16"/>
        <v>0</v>
      </c>
      <c r="G103" s="80"/>
      <c r="H103" s="114">
        <f>Table217[[#This Row],[Hourly Rate             (no less than $13.71, no more than $20.00); update if required]]</f>
        <v>0</v>
      </c>
      <c r="I103" s="82">
        <v>0</v>
      </c>
      <c r="J103" s="115">
        <f t="shared" si="12"/>
        <v>20</v>
      </c>
      <c r="K103" s="115" t="str">
        <f t="shared" si="14"/>
        <v>$4.00</v>
      </c>
      <c r="L103" s="130" t="str">
        <f t="shared" si="15"/>
        <v>0</v>
      </c>
      <c r="M103" s="107">
        <f>Table218[[#This Row],[Regular Worked Hours (Excludes OT and nonworked STAT)]]+Table217[[#This Row],[Hours to Date - Cannot Exceed 640]]</f>
        <v>0</v>
      </c>
    </row>
    <row r="104" spans="1:13" s="108" customFormat="1" ht="30.75" customHeight="1" x14ac:dyDescent="0.25">
      <c r="A104" s="117">
        <f>'Information Sheet-COMPLETE 1st'!A111</f>
        <v>0</v>
      </c>
      <c r="B104" s="106">
        <f>'Information Sheet-COMPLETE 1st'!B111</f>
        <v>0</v>
      </c>
      <c r="C104" s="2"/>
      <c r="D104" s="7">
        <f>Table217[[#This Row],[Employee''s Essential Occupation; update if required]]</f>
        <v>0</v>
      </c>
      <c r="E104" s="116">
        <f t="shared" si="16"/>
        <v>1</v>
      </c>
      <c r="F104" s="116">
        <f t="shared" si="16"/>
        <v>0</v>
      </c>
      <c r="G104" s="80"/>
      <c r="H104" s="114">
        <f>Table217[[#This Row],[Hourly Rate             (no less than $13.71, no more than $20.00); update if required]]</f>
        <v>0</v>
      </c>
      <c r="I104" s="82">
        <v>0</v>
      </c>
      <c r="J104" s="115">
        <f t="shared" si="12"/>
        <v>20</v>
      </c>
      <c r="K104" s="115" t="str">
        <f t="shared" si="14"/>
        <v>$4.00</v>
      </c>
      <c r="L104" s="130" t="str">
        <f t="shared" si="15"/>
        <v>0</v>
      </c>
      <c r="M104" s="107">
        <f>Table218[[#This Row],[Regular Worked Hours (Excludes OT and nonworked STAT)]]+Table217[[#This Row],[Hours to Date - Cannot Exceed 640]]</f>
        <v>0</v>
      </c>
    </row>
    <row r="105" spans="1:13" s="108" customFormat="1" ht="30.75" customHeight="1" x14ac:dyDescent="0.25">
      <c r="A105" s="117">
        <f>'Information Sheet-COMPLETE 1st'!A112</f>
        <v>0</v>
      </c>
      <c r="B105" s="106">
        <f>'Information Sheet-COMPLETE 1st'!B112</f>
        <v>0</v>
      </c>
      <c r="C105" s="2"/>
      <c r="D105" s="7">
        <f>Table217[[#This Row],[Employee''s Essential Occupation; update if required]]</f>
        <v>0</v>
      </c>
      <c r="E105" s="116">
        <f t="shared" si="16"/>
        <v>1</v>
      </c>
      <c r="F105" s="116">
        <f t="shared" si="16"/>
        <v>0</v>
      </c>
      <c r="G105" s="80"/>
      <c r="H105" s="114">
        <f>Table217[[#This Row],[Hourly Rate             (no less than $13.71, no more than $20.00); update if required]]</f>
        <v>0</v>
      </c>
      <c r="I105" s="82">
        <v>0</v>
      </c>
      <c r="J105" s="115">
        <f t="shared" si="12"/>
        <v>20</v>
      </c>
      <c r="K105" s="115" t="str">
        <f t="shared" si="14"/>
        <v>$4.00</v>
      </c>
      <c r="L105" s="130" t="str">
        <f t="shared" si="15"/>
        <v>0</v>
      </c>
      <c r="M105" s="107">
        <f>Table218[[#This Row],[Regular Worked Hours (Excludes OT and nonworked STAT)]]+Table217[[#This Row],[Hours to Date - Cannot Exceed 640]]</f>
        <v>0</v>
      </c>
    </row>
    <row r="106" spans="1:13" s="108" customFormat="1" ht="30.75" customHeight="1" x14ac:dyDescent="0.25">
      <c r="A106" s="117">
        <f>'Information Sheet-COMPLETE 1st'!A113</f>
        <v>0</v>
      </c>
      <c r="B106" s="106">
        <f>'Information Sheet-COMPLETE 1st'!B113</f>
        <v>0</v>
      </c>
      <c r="C106" s="2"/>
      <c r="D106" s="7">
        <f>Table217[[#This Row],[Employee''s Essential Occupation; update if required]]</f>
        <v>0</v>
      </c>
      <c r="E106" s="116">
        <f t="shared" si="16"/>
        <v>1</v>
      </c>
      <c r="F106" s="116">
        <f t="shared" si="16"/>
        <v>0</v>
      </c>
      <c r="G106" s="80"/>
      <c r="H106" s="114">
        <f>Table217[[#This Row],[Hourly Rate             (no less than $13.71, no more than $20.00); update if required]]</f>
        <v>0</v>
      </c>
      <c r="I106" s="82">
        <v>0</v>
      </c>
      <c r="J106" s="115">
        <f t="shared" si="12"/>
        <v>20</v>
      </c>
      <c r="K106" s="115" t="str">
        <f t="shared" si="14"/>
        <v>$4.00</v>
      </c>
      <c r="L106" s="130" t="str">
        <f t="shared" si="15"/>
        <v>0</v>
      </c>
      <c r="M106" s="107">
        <f>Table218[[#This Row],[Regular Worked Hours (Excludes OT and nonworked STAT)]]+Table217[[#This Row],[Hours to Date - Cannot Exceed 640]]</f>
        <v>0</v>
      </c>
    </row>
    <row r="107" spans="1:13" s="109" customFormat="1" ht="16.5" x14ac:dyDescent="0.3">
      <c r="C107" s="76"/>
      <c r="D107" s="76"/>
      <c r="E107" s="76"/>
      <c r="F107" s="151" t="s">
        <v>73</v>
      </c>
      <c r="G107" s="151"/>
      <c r="H107" s="151"/>
      <c r="I107" s="151"/>
      <c r="J107" s="151"/>
      <c r="K107" s="124"/>
      <c r="L107" s="110">
        <f>IF(F6&gt;44242, 0,SUM(L6:L106))</f>
        <v>0</v>
      </c>
    </row>
  </sheetData>
  <sheetProtection password="CDD8" sheet="1" formatCells="0" selectLockedCells="1" autoFilter="0"/>
  <mergeCells count="3">
    <mergeCell ref="B2:L2"/>
    <mergeCell ref="F107:J107"/>
    <mergeCell ref="A1:M1"/>
  </mergeCells>
  <conditionalFormatting sqref="H6:H106">
    <cfRule type="cellIs" dxfId="145" priority="3" operator="lessThan">
      <formula>13.71</formula>
    </cfRule>
    <cfRule type="cellIs" dxfId="144" priority="6" operator="greaterThan">
      <formula>19.99</formula>
    </cfRule>
    <cfRule type="cellIs" dxfId="143" priority="7" operator="greaterThan">
      <formula>20</formula>
    </cfRule>
  </conditionalFormatting>
  <conditionalFormatting sqref="C6:C106">
    <cfRule type="cellIs" dxfId="142" priority="5" operator="equal">
      <formula>"NO"</formula>
    </cfRule>
  </conditionalFormatting>
  <conditionalFormatting sqref="E6 F6">
    <cfRule type="cellIs" dxfId="141" priority="4" operator="lessThan">
      <formula>44119</formula>
    </cfRule>
  </conditionalFormatting>
  <conditionalFormatting sqref="M6:M106">
    <cfRule type="cellIs" dxfId="140" priority="2" operator="greaterThan">
      <formula>640</formula>
    </cfRule>
  </conditionalFormatting>
  <conditionalFormatting sqref="F6">
    <cfRule type="cellIs" dxfId="139" priority="1" operator="greaterThan">
      <formula>44242</formula>
    </cfRule>
  </conditionalFormatting>
  <hyperlinks>
    <hyperlink ref="A8:B8" r:id="rId1" display="Active/In Compliance with Corporate Affairs "/>
  </hyperlinks>
  <pageMargins left="0.7" right="0.7" top="0.75" bottom="0.75" header="0.3" footer="0.3"/>
  <pageSetup paperSize="5" scale="76"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LIST!$C$1:$C$2</xm:f>
          </x14:formula1>
          <xm:sqref>C6:C106</xm:sqref>
        </x14:dataValidation>
        <x14:dataValidation type="list" allowBlank="1" showInputMessage="1" showErrorMessage="1">
          <x14:formula1>
            <xm:f>LIST!$D$5:$D$6</xm:f>
          </x14:formula1>
          <xm:sqref>G6:G106</xm:sqref>
        </x14:dataValidation>
        <x14:dataValidation type="list" allowBlank="1" showInputMessage="1" showErrorMessage="1">
          <x14:formula1>
            <xm:f>LIST!#REF!</xm:f>
          </x14:formula1>
          <xm:sqref>B110:B116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107"/>
  <sheetViews>
    <sheetView zoomScaleNormal="100" workbookViewId="0">
      <selection activeCell="F6" sqref="F6"/>
    </sheetView>
  </sheetViews>
  <sheetFormatPr defaultColWidth="9.140625" defaultRowHeight="15" x14ac:dyDescent="0.25"/>
  <cols>
    <col min="1" max="1" width="53.42578125" style="106" bestFit="1" customWidth="1"/>
    <col min="2" max="2" width="31.5703125" style="106" customWidth="1"/>
    <col min="3" max="3" width="22.85546875" style="7" hidden="1" customWidth="1"/>
    <col min="4" max="4" width="29.7109375" style="7" customWidth="1"/>
    <col min="5" max="5" width="16.7109375" style="7" customWidth="1"/>
    <col min="6" max="6" width="16.7109375" style="106" customWidth="1"/>
    <col min="7" max="7" width="15" style="106" hidden="1" customWidth="1"/>
    <col min="8" max="8" width="20.7109375" style="7" customWidth="1"/>
    <col min="9" max="9" width="18" style="106" customWidth="1"/>
    <col min="10" max="11" width="13.5703125" style="106" hidden="1" customWidth="1"/>
    <col min="12" max="12" width="14.85546875" style="133" customWidth="1"/>
    <col min="13" max="13" width="21.140625" style="106" bestFit="1" customWidth="1"/>
    <col min="14" max="16384" width="9.140625" style="106"/>
  </cols>
  <sheetData>
    <row r="1" spans="1:13" s="107" customFormat="1" ht="52.5" customHeight="1" x14ac:dyDescent="0.2">
      <c r="A1" s="141" t="s">
        <v>54</v>
      </c>
      <c r="B1" s="141"/>
      <c r="C1" s="141"/>
      <c r="D1" s="141"/>
      <c r="E1" s="141"/>
      <c r="F1" s="141"/>
      <c r="G1" s="141"/>
      <c r="H1" s="141"/>
      <c r="I1" s="141"/>
      <c r="J1" s="141"/>
      <c r="K1" s="141"/>
      <c r="L1" s="141"/>
    </row>
    <row r="2" spans="1:13" s="108" customFormat="1" ht="33.75" customHeight="1" x14ac:dyDescent="0.25">
      <c r="A2" s="111" t="s">
        <v>66</v>
      </c>
      <c r="B2" s="142" t="str">
        <f>'Period Six'!B2:L2</f>
        <v>INDIQUEZ LA DÉNOMINATION SOCIALE OU LE NOM DE L'ENTREPRISE ICI</v>
      </c>
      <c r="C2" s="142"/>
      <c r="D2" s="142"/>
      <c r="E2" s="142"/>
      <c r="F2" s="142"/>
      <c r="G2" s="142"/>
      <c r="H2" s="142"/>
      <c r="I2" s="142"/>
      <c r="J2" s="142"/>
      <c r="K2" s="142"/>
      <c r="L2" s="142"/>
    </row>
    <row r="3" spans="1:13" s="108" customFormat="1" ht="8.25" customHeight="1" x14ac:dyDescent="0.25">
      <c r="A3" s="112"/>
      <c r="B3" s="10"/>
      <c r="C3" s="15"/>
      <c r="D3" s="15"/>
      <c r="E3" s="17"/>
      <c r="F3" s="10"/>
      <c r="G3" s="10"/>
      <c r="H3" s="17"/>
      <c r="I3" s="10"/>
      <c r="L3" s="112"/>
    </row>
    <row r="4" spans="1:13" s="108" customFormat="1" ht="6.75" customHeight="1" x14ac:dyDescent="0.25">
      <c r="A4" s="112"/>
      <c r="B4" s="112"/>
      <c r="C4" s="22"/>
      <c r="D4" s="15"/>
      <c r="E4" s="15"/>
      <c r="F4" s="112"/>
      <c r="G4" s="112"/>
      <c r="H4" s="15"/>
      <c r="I4" s="112"/>
      <c r="L4" s="112"/>
    </row>
    <row r="5" spans="1:13" s="24" customFormat="1" ht="135" x14ac:dyDescent="0.25">
      <c r="A5" s="89" t="s">
        <v>60</v>
      </c>
      <c r="B5" s="89" t="s">
        <v>61</v>
      </c>
      <c r="C5" s="89" t="s">
        <v>34</v>
      </c>
      <c r="D5" s="89" t="s">
        <v>74</v>
      </c>
      <c r="E5" s="89" t="s">
        <v>68</v>
      </c>
      <c r="F5" s="89" t="s">
        <v>69</v>
      </c>
      <c r="G5" s="89" t="s">
        <v>10</v>
      </c>
      <c r="H5" s="89" t="s">
        <v>75</v>
      </c>
      <c r="I5" s="89" t="s">
        <v>71</v>
      </c>
      <c r="J5" s="89" t="s">
        <v>0</v>
      </c>
      <c r="K5" s="89" t="s">
        <v>43</v>
      </c>
      <c r="L5" s="89" t="s">
        <v>72</v>
      </c>
      <c r="M5" s="89" t="s">
        <v>76</v>
      </c>
    </row>
    <row r="6" spans="1:13" ht="30.75" customHeight="1" x14ac:dyDescent="0.25">
      <c r="A6" s="117">
        <f>'Information Sheet-COMPLETE 1st'!A13</f>
        <v>0</v>
      </c>
      <c r="B6" s="106">
        <f>'Information Sheet-COMPLETE 1st'!B13</f>
        <v>0</v>
      </c>
      <c r="C6" s="2" t="s">
        <v>5</v>
      </c>
      <c r="D6" s="7">
        <f>Table218[[#This Row],[Employee''s Essential Occupation; update if required]]</f>
        <v>0</v>
      </c>
      <c r="E6" s="120">
        <f>Table218[[#This Row],[Work Period End - CAN''T BE AFTER FEBRUARY 15]]+1</f>
        <v>1</v>
      </c>
      <c r="F6" s="119"/>
      <c r="G6" s="80"/>
      <c r="H6" s="114">
        <f>Table218[[#This Row],[Hourly Rate             (no less than $13.71, no more than $20.00); update if required]]</f>
        <v>0</v>
      </c>
      <c r="I6" s="82">
        <v>0</v>
      </c>
      <c r="J6" s="115">
        <f>20-H6</f>
        <v>20</v>
      </c>
      <c r="K6" s="115" t="str">
        <f t="shared" ref="K6:K37" si="0">IF(AND(J6&lt;=3.99,L13&gt;(-100)),J6,"$4.00")</f>
        <v>$4.00</v>
      </c>
      <c r="L6" s="130" t="str">
        <f t="shared" ref="L6:L37" si="1">IF(OR(H6&gt;19.99,H6&lt;13.71),"0",I6*K6)</f>
        <v>0</v>
      </c>
      <c r="M6" s="107">
        <f>Table219[[#This Row],[Regular Worked Hours (Excludes OT and nonworked STAT)]]+Table218[[#This Row],[Hours to Date - Cannot Exceed 640]]</f>
        <v>0</v>
      </c>
    </row>
    <row r="7" spans="1:13" ht="30.75" customHeight="1" x14ac:dyDescent="0.25">
      <c r="A7" s="117">
        <f>'Information Sheet-COMPLETE 1st'!A14</f>
        <v>0</v>
      </c>
      <c r="B7" s="106">
        <f>'Information Sheet-COMPLETE 1st'!B14</f>
        <v>0</v>
      </c>
      <c r="C7" s="2" t="s">
        <v>5</v>
      </c>
      <c r="D7" s="7">
        <f>Table218[[#This Row],[Employee''s Essential Occupation; update if required]]</f>
        <v>0</v>
      </c>
      <c r="E7" s="116">
        <f t="shared" ref="E7:F22" si="2">E6</f>
        <v>1</v>
      </c>
      <c r="F7" s="116">
        <f t="shared" si="2"/>
        <v>0</v>
      </c>
      <c r="G7" s="80"/>
      <c r="H7" s="114">
        <f>Table218[[#This Row],[Hourly Rate             (no less than $13.71, no more than $20.00); update if required]]</f>
        <v>0</v>
      </c>
      <c r="I7" s="82">
        <v>0</v>
      </c>
      <c r="J7" s="115">
        <f>20-H7</f>
        <v>20</v>
      </c>
      <c r="K7" s="115" t="str">
        <f t="shared" si="0"/>
        <v>$4.00</v>
      </c>
      <c r="L7" s="130" t="str">
        <f t="shared" si="1"/>
        <v>0</v>
      </c>
      <c r="M7" s="107">
        <f>Table219[[#This Row],[Regular Worked Hours (Excludes OT and nonworked STAT)]]+Table218[[#This Row],[Hours to Date - Cannot Exceed 640]]</f>
        <v>0</v>
      </c>
    </row>
    <row r="8" spans="1:13" ht="30.75" customHeight="1" x14ac:dyDescent="0.25">
      <c r="A8" s="117">
        <f>'Information Sheet-COMPLETE 1st'!A15</f>
        <v>0</v>
      </c>
      <c r="B8" s="106">
        <f>'Information Sheet-COMPLETE 1st'!B15</f>
        <v>0</v>
      </c>
      <c r="C8" s="2" t="s">
        <v>5</v>
      </c>
      <c r="D8" s="7">
        <f>Table218[[#This Row],[Employee''s Essential Occupation; update if required]]</f>
        <v>0</v>
      </c>
      <c r="E8" s="116">
        <f t="shared" si="2"/>
        <v>1</v>
      </c>
      <c r="F8" s="116">
        <f t="shared" si="2"/>
        <v>0</v>
      </c>
      <c r="G8" s="80"/>
      <c r="H8" s="114">
        <f>Table218[[#This Row],[Hourly Rate             (no less than $13.71, no more than $20.00); update if required]]</f>
        <v>0</v>
      </c>
      <c r="I8" s="82">
        <v>0</v>
      </c>
      <c r="J8" s="115">
        <f>20-H8</f>
        <v>20</v>
      </c>
      <c r="K8" s="115" t="str">
        <f t="shared" si="0"/>
        <v>$4.00</v>
      </c>
      <c r="L8" s="130" t="str">
        <f t="shared" si="1"/>
        <v>0</v>
      </c>
      <c r="M8" s="107">
        <f>Table219[[#This Row],[Regular Worked Hours (Excludes OT and nonworked STAT)]]+Table218[[#This Row],[Hours to Date - Cannot Exceed 640]]</f>
        <v>0</v>
      </c>
    </row>
    <row r="9" spans="1:13" ht="30.75" customHeight="1" x14ac:dyDescent="0.25">
      <c r="A9" s="117">
        <f>'Information Sheet-COMPLETE 1st'!A16</f>
        <v>0</v>
      </c>
      <c r="B9" s="106">
        <f>'Information Sheet-COMPLETE 1st'!B16</f>
        <v>0</v>
      </c>
      <c r="C9" s="2" t="s">
        <v>5</v>
      </c>
      <c r="D9" s="7">
        <f>Table218[[#This Row],[Employee''s Essential Occupation; update if required]]</f>
        <v>0</v>
      </c>
      <c r="E9" s="116">
        <f t="shared" si="2"/>
        <v>1</v>
      </c>
      <c r="F9" s="116">
        <f t="shared" si="2"/>
        <v>0</v>
      </c>
      <c r="G9" s="80"/>
      <c r="H9" s="114">
        <f>Table218[[#This Row],[Hourly Rate             (no less than $13.71, no more than $20.00); update if required]]</f>
        <v>0</v>
      </c>
      <c r="I9" s="82">
        <v>0</v>
      </c>
      <c r="J9" s="115">
        <f>20-H9</f>
        <v>20</v>
      </c>
      <c r="K9" s="115" t="str">
        <f t="shared" si="0"/>
        <v>$4.00</v>
      </c>
      <c r="L9" s="130" t="str">
        <f t="shared" si="1"/>
        <v>0</v>
      </c>
      <c r="M9" s="107">
        <f>Table219[[#This Row],[Regular Worked Hours (Excludes OT and nonworked STAT)]]+Table218[[#This Row],[Hours to Date - Cannot Exceed 640]]</f>
        <v>0</v>
      </c>
    </row>
    <row r="10" spans="1:13" s="108" customFormat="1" ht="30.75" customHeight="1" x14ac:dyDescent="0.25">
      <c r="A10" s="117">
        <f>'Information Sheet-COMPLETE 1st'!A17</f>
        <v>0</v>
      </c>
      <c r="B10" s="106">
        <f>'Information Sheet-COMPLETE 1st'!B17</f>
        <v>0</v>
      </c>
      <c r="C10" s="2" t="s">
        <v>5</v>
      </c>
      <c r="D10" s="7">
        <f>Table218[[#This Row],[Employee''s Essential Occupation; update if required]]</f>
        <v>0</v>
      </c>
      <c r="E10" s="116">
        <f t="shared" si="2"/>
        <v>1</v>
      </c>
      <c r="F10" s="116">
        <f t="shared" si="2"/>
        <v>0</v>
      </c>
      <c r="G10" s="80"/>
      <c r="H10" s="114">
        <f>Table218[[#This Row],[Hourly Rate             (no less than $13.71, no more than $20.00); update if required]]</f>
        <v>0</v>
      </c>
      <c r="I10" s="82">
        <v>0</v>
      </c>
      <c r="J10" s="115">
        <f t="shared" ref="J10:J73" si="3">20-H10</f>
        <v>20</v>
      </c>
      <c r="K10" s="115" t="str">
        <f t="shared" si="0"/>
        <v>$4.00</v>
      </c>
      <c r="L10" s="130" t="str">
        <f t="shared" si="1"/>
        <v>0</v>
      </c>
      <c r="M10" s="107">
        <f>Table219[[#This Row],[Regular Worked Hours (Excludes OT and nonworked STAT)]]+Table218[[#This Row],[Hours to Date - Cannot Exceed 640]]</f>
        <v>0</v>
      </c>
    </row>
    <row r="11" spans="1:13" s="108" customFormat="1" ht="30.75" customHeight="1" x14ac:dyDescent="0.25">
      <c r="A11" s="117">
        <f>'Information Sheet-COMPLETE 1st'!A18</f>
        <v>0</v>
      </c>
      <c r="B11" s="106">
        <f>'Information Sheet-COMPLETE 1st'!B18</f>
        <v>0</v>
      </c>
      <c r="C11" s="2" t="s">
        <v>5</v>
      </c>
      <c r="D11" s="7">
        <f>Table218[[#This Row],[Employee''s Essential Occupation; update if required]]</f>
        <v>0</v>
      </c>
      <c r="E11" s="116">
        <f t="shared" si="2"/>
        <v>1</v>
      </c>
      <c r="F11" s="116">
        <f t="shared" si="2"/>
        <v>0</v>
      </c>
      <c r="G11" s="80"/>
      <c r="H11" s="114">
        <f>Table218[[#This Row],[Hourly Rate             (no less than $13.71, no more than $20.00); update if required]]</f>
        <v>0</v>
      </c>
      <c r="I11" s="82">
        <v>0</v>
      </c>
      <c r="J11" s="115">
        <f t="shared" si="3"/>
        <v>20</v>
      </c>
      <c r="K11" s="115" t="str">
        <f t="shared" si="0"/>
        <v>$4.00</v>
      </c>
      <c r="L11" s="130" t="str">
        <f t="shared" si="1"/>
        <v>0</v>
      </c>
      <c r="M11" s="107">
        <f>Table219[[#This Row],[Regular Worked Hours (Excludes OT and nonworked STAT)]]+Table218[[#This Row],[Hours to Date - Cannot Exceed 640]]</f>
        <v>0</v>
      </c>
    </row>
    <row r="12" spans="1:13" s="108" customFormat="1" ht="30.75" customHeight="1" x14ac:dyDescent="0.25">
      <c r="A12" s="117">
        <f>'Information Sheet-COMPLETE 1st'!A19</f>
        <v>0</v>
      </c>
      <c r="B12" s="106">
        <f>'Information Sheet-COMPLETE 1st'!B19</f>
        <v>0</v>
      </c>
      <c r="C12" s="2" t="s">
        <v>5</v>
      </c>
      <c r="D12" s="7">
        <f>Table218[[#This Row],[Employee''s Essential Occupation; update if required]]</f>
        <v>0</v>
      </c>
      <c r="E12" s="116">
        <f t="shared" si="2"/>
        <v>1</v>
      </c>
      <c r="F12" s="116">
        <f t="shared" si="2"/>
        <v>0</v>
      </c>
      <c r="G12" s="80"/>
      <c r="H12" s="114">
        <f>Table218[[#This Row],[Hourly Rate             (no less than $13.71, no more than $20.00); update if required]]</f>
        <v>0</v>
      </c>
      <c r="I12" s="82">
        <v>0</v>
      </c>
      <c r="J12" s="115">
        <f t="shared" si="3"/>
        <v>20</v>
      </c>
      <c r="K12" s="115" t="str">
        <f t="shared" si="0"/>
        <v>$4.00</v>
      </c>
      <c r="L12" s="130" t="str">
        <f t="shared" si="1"/>
        <v>0</v>
      </c>
      <c r="M12" s="107">
        <f>Table219[[#This Row],[Regular Worked Hours (Excludes OT and nonworked STAT)]]+Table218[[#This Row],[Hours to Date - Cannot Exceed 640]]</f>
        <v>0</v>
      </c>
    </row>
    <row r="13" spans="1:13" s="108" customFormat="1" ht="30.75" customHeight="1" x14ac:dyDescent="0.25">
      <c r="A13" s="117">
        <f>'Information Sheet-COMPLETE 1st'!A20</f>
        <v>0</v>
      </c>
      <c r="B13" s="106">
        <f>'Information Sheet-COMPLETE 1st'!B20</f>
        <v>0</v>
      </c>
      <c r="C13" s="2" t="s">
        <v>5</v>
      </c>
      <c r="D13" s="7">
        <f>Table218[[#This Row],[Employee''s Essential Occupation; update if required]]</f>
        <v>0</v>
      </c>
      <c r="E13" s="116">
        <f t="shared" si="2"/>
        <v>1</v>
      </c>
      <c r="F13" s="116">
        <f t="shared" si="2"/>
        <v>0</v>
      </c>
      <c r="G13" s="80"/>
      <c r="H13" s="114">
        <f>Table218[[#This Row],[Hourly Rate             (no less than $13.71, no more than $20.00); update if required]]</f>
        <v>0</v>
      </c>
      <c r="I13" s="82">
        <v>0</v>
      </c>
      <c r="J13" s="115">
        <f t="shared" si="3"/>
        <v>20</v>
      </c>
      <c r="K13" s="115" t="str">
        <f t="shared" si="0"/>
        <v>$4.00</v>
      </c>
      <c r="L13" s="130" t="str">
        <f t="shared" si="1"/>
        <v>0</v>
      </c>
      <c r="M13" s="107">
        <f>Table219[[#This Row],[Regular Worked Hours (Excludes OT and nonworked STAT)]]+Table218[[#This Row],[Hours to Date - Cannot Exceed 640]]</f>
        <v>0</v>
      </c>
    </row>
    <row r="14" spans="1:13" s="108" customFormat="1" ht="30.75" customHeight="1" x14ac:dyDescent="0.25">
      <c r="A14" s="117">
        <f>'Information Sheet-COMPLETE 1st'!A21</f>
        <v>0</v>
      </c>
      <c r="B14" s="106">
        <f>'Information Sheet-COMPLETE 1st'!B21</f>
        <v>0</v>
      </c>
      <c r="C14" s="2" t="s">
        <v>5</v>
      </c>
      <c r="D14" s="7">
        <f>Table218[[#This Row],[Employee''s Essential Occupation; update if required]]</f>
        <v>0</v>
      </c>
      <c r="E14" s="116">
        <f t="shared" si="2"/>
        <v>1</v>
      </c>
      <c r="F14" s="116">
        <f t="shared" si="2"/>
        <v>0</v>
      </c>
      <c r="G14" s="80"/>
      <c r="H14" s="114">
        <f>Table218[[#This Row],[Hourly Rate             (no less than $13.71, no more than $20.00); update if required]]</f>
        <v>0</v>
      </c>
      <c r="I14" s="82">
        <v>0</v>
      </c>
      <c r="J14" s="115">
        <f t="shared" si="3"/>
        <v>20</v>
      </c>
      <c r="K14" s="115" t="str">
        <f t="shared" si="0"/>
        <v>$4.00</v>
      </c>
      <c r="L14" s="130" t="str">
        <f t="shared" si="1"/>
        <v>0</v>
      </c>
      <c r="M14" s="107">
        <f>Table219[[#This Row],[Regular Worked Hours (Excludes OT and nonworked STAT)]]+Table218[[#This Row],[Hours to Date - Cannot Exceed 640]]</f>
        <v>0</v>
      </c>
    </row>
    <row r="15" spans="1:13" s="108" customFormat="1" ht="30.75" customHeight="1" x14ac:dyDescent="0.25">
      <c r="A15" s="117">
        <f>'Information Sheet-COMPLETE 1st'!A22</f>
        <v>0</v>
      </c>
      <c r="B15" s="106">
        <f>'Information Sheet-COMPLETE 1st'!B22</f>
        <v>0</v>
      </c>
      <c r="C15" s="2" t="s">
        <v>5</v>
      </c>
      <c r="D15" s="7">
        <f>Table218[[#This Row],[Employee''s Essential Occupation; update if required]]</f>
        <v>0</v>
      </c>
      <c r="E15" s="116">
        <f t="shared" si="2"/>
        <v>1</v>
      </c>
      <c r="F15" s="116">
        <f t="shared" si="2"/>
        <v>0</v>
      </c>
      <c r="G15" s="80"/>
      <c r="H15" s="114">
        <f>Table218[[#This Row],[Hourly Rate             (no less than $13.71, no more than $20.00); update if required]]</f>
        <v>0</v>
      </c>
      <c r="I15" s="82">
        <v>0</v>
      </c>
      <c r="J15" s="115">
        <f t="shared" si="3"/>
        <v>20</v>
      </c>
      <c r="K15" s="115" t="str">
        <f t="shared" si="0"/>
        <v>$4.00</v>
      </c>
      <c r="L15" s="130" t="str">
        <f t="shared" si="1"/>
        <v>0</v>
      </c>
      <c r="M15" s="107">
        <f>Table219[[#This Row],[Regular Worked Hours (Excludes OT and nonworked STAT)]]+Table218[[#This Row],[Hours to Date - Cannot Exceed 640]]</f>
        <v>0</v>
      </c>
    </row>
    <row r="16" spans="1:13" s="108" customFormat="1" ht="30.75" customHeight="1" x14ac:dyDescent="0.25">
      <c r="A16" s="117">
        <f>'Information Sheet-COMPLETE 1st'!A23</f>
        <v>0</v>
      </c>
      <c r="B16" s="106">
        <f>'Information Sheet-COMPLETE 1st'!B23</f>
        <v>0</v>
      </c>
      <c r="C16" s="2" t="s">
        <v>5</v>
      </c>
      <c r="D16" s="7">
        <f>Table218[[#This Row],[Employee''s Essential Occupation; update if required]]</f>
        <v>0</v>
      </c>
      <c r="E16" s="116">
        <f t="shared" si="2"/>
        <v>1</v>
      </c>
      <c r="F16" s="116">
        <f t="shared" si="2"/>
        <v>0</v>
      </c>
      <c r="G16" s="80"/>
      <c r="H16" s="114">
        <f>Table218[[#This Row],[Hourly Rate             (no less than $13.71, no more than $20.00); update if required]]</f>
        <v>0</v>
      </c>
      <c r="I16" s="82">
        <v>0</v>
      </c>
      <c r="J16" s="115">
        <f t="shared" si="3"/>
        <v>20</v>
      </c>
      <c r="K16" s="115" t="str">
        <f t="shared" si="0"/>
        <v>$4.00</v>
      </c>
      <c r="L16" s="130" t="str">
        <f t="shared" si="1"/>
        <v>0</v>
      </c>
      <c r="M16" s="107">
        <f>Table219[[#This Row],[Regular Worked Hours (Excludes OT and nonworked STAT)]]+Table218[[#This Row],[Hours to Date - Cannot Exceed 640]]</f>
        <v>0</v>
      </c>
    </row>
    <row r="17" spans="1:13" s="108" customFormat="1" ht="30.75" customHeight="1" x14ac:dyDescent="0.25">
      <c r="A17" s="117">
        <f>'Information Sheet-COMPLETE 1st'!A24</f>
        <v>0</v>
      </c>
      <c r="B17" s="106">
        <f>'Information Sheet-COMPLETE 1st'!B24</f>
        <v>0</v>
      </c>
      <c r="C17" s="2" t="s">
        <v>5</v>
      </c>
      <c r="D17" s="7">
        <f>Table218[[#This Row],[Employee''s Essential Occupation; update if required]]</f>
        <v>0</v>
      </c>
      <c r="E17" s="116">
        <f t="shared" si="2"/>
        <v>1</v>
      </c>
      <c r="F17" s="116">
        <f t="shared" si="2"/>
        <v>0</v>
      </c>
      <c r="G17" s="80"/>
      <c r="H17" s="114">
        <f>Table218[[#This Row],[Hourly Rate             (no less than $13.71, no more than $20.00); update if required]]</f>
        <v>0</v>
      </c>
      <c r="I17" s="82">
        <v>0</v>
      </c>
      <c r="J17" s="115">
        <f t="shared" si="3"/>
        <v>20</v>
      </c>
      <c r="K17" s="115" t="str">
        <f t="shared" si="0"/>
        <v>$4.00</v>
      </c>
      <c r="L17" s="130" t="str">
        <f t="shared" si="1"/>
        <v>0</v>
      </c>
      <c r="M17" s="107">
        <f>Table219[[#This Row],[Regular Worked Hours (Excludes OT and nonworked STAT)]]+Table218[[#This Row],[Hours to Date - Cannot Exceed 640]]</f>
        <v>0</v>
      </c>
    </row>
    <row r="18" spans="1:13" s="108" customFormat="1" ht="30.75" customHeight="1" x14ac:dyDescent="0.25">
      <c r="A18" s="117">
        <f>'Information Sheet-COMPLETE 1st'!A25</f>
        <v>0</v>
      </c>
      <c r="B18" s="106">
        <f>'Information Sheet-COMPLETE 1st'!B25</f>
        <v>0</v>
      </c>
      <c r="C18" s="2" t="s">
        <v>5</v>
      </c>
      <c r="D18" s="7">
        <f>Table218[[#This Row],[Employee''s Essential Occupation; update if required]]</f>
        <v>0</v>
      </c>
      <c r="E18" s="116">
        <f t="shared" si="2"/>
        <v>1</v>
      </c>
      <c r="F18" s="116">
        <f t="shared" si="2"/>
        <v>0</v>
      </c>
      <c r="G18" s="80"/>
      <c r="H18" s="114">
        <f>Table218[[#This Row],[Hourly Rate             (no less than $13.71, no more than $20.00); update if required]]</f>
        <v>0</v>
      </c>
      <c r="I18" s="82">
        <v>0</v>
      </c>
      <c r="J18" s="115">
        <f t="shared" si="3"/>
        <v>20</v>
      </c>
      <c r="K18" s="115" t="str">
        <f t="shared" si="0"/>
        <v>$4.00</v>
      </c>
      <c r="L18" s="130" t="str">
        <f t="shared" si="1"/>
        <v>0</v>
      </c>
      <c r="M18" s="107">
        <f>Table219[[#This Row],[Regular Worked Hours (Excludes OT and nonworked STAT)]]+Table218[[#This Row],[Hours to Date - Cannot Exceed 640]]</f>
        <v>0</v>
      </c>
    </row>
    <row r="19" spans="1:13" s="108" customFormat="1" ht="30.75" customHeight="1" x14ac:dyDescent="0.25">
      <c r="A19" s="117">
        <f>'Information Sheet-COMPLETE 1st'!A26</f>
        <v>0</v>
      </c>
      <c r="B19" s="106">
        <f>'Information Sheet-COMPLETE 1st'!B26</f>
        <v>0</v>
      </c>
      <c r="C19" s="2" t="s">
        <v>5</v>
      </c>
      <c r="D19" s="7">
        <f>Table218[[#This Row],[Employee''s Essential Occupation; update if required]]</f>
        <v>0</v>
      </c>
      <c r="E19" s="116">
        <f t="shared" si="2"/>
        <v>1</v>
      </c>
      <c r="F19" s="116">
        <f t="shared" si="2"/>
        <v>0</v>
      </c>
      <c r="G19" s="80"/>
      <c r="H19" s="114">
        <f>Table218[[#This Row],[Hourly Rate             (no less than $13.71, no more than $20.00); update if required]]</f>
        <v>0</v>
      </c>
      <c r="I19" s="82">
        <v>0</v>
      </c>
      <c r="J19" s="115">
        <f t="shared" si="3"/>
        <v>20</v>
      </c>
      <c r="K19" s="115" t="str">
        <f t="shared" si="0"/>
        <v>$4.00</v>
      </c>
      <c r="L19" s="130" t="str">
        <f t="shared" si="1"/>
        <v>0</v>
      </c>
      <c r="M19" s="107">
        <f>Table219[[#This Row],[Regular Worked Hours (Excludes OT and nonworked STAT)]]+Table218[[#This Row],[Hours to Date - Cannot Exceed 640]]</f>
        <v>0</v>
      </c>
    </row>
    <row r="20" spans="1:13" s="108" customFormat="1" ht="30.75" customHeight="1" x14ac:dyDescent="0.25">
      <c r="A20" s="117">
        <f>'Information Sheet-COMPLETE 1st'!A27</f>
        <v>0</v>
      </c>
      <c r="B20" s="106">
        <f>'Information Sheet-COMPLETE 1st'!B27</f>
        <v>0</v>
      </c>
      <c r="C20" s="2" t="s">
        <v>5</v>
      </c>
      <c r="D20" s="7">
        <f>Table218[[#This Row],[Employee''s Essential Occupation; update if required]]</f>
        <v>0</v>
      </c>
      <c r="E20" s="116">
        <f t="shared" si="2"/>
        <v>1</v>
      </c>
      <c r="F20" s="116">
        <f t="shared" si="2"/>
        <v>0</v>
      </c>
      <c r="G20" s="80"/>
      <c r="H20" s="114">
        <f>Table218[[#This Row],[Hourly Rate             (no less than $13.71, no more than $20.00); update if required]]</f>
        <v>0</v>
      </c>
      <c r="I20" s="82">
        <v>0</v>
      </c>
      <c r="J20" s="115">
        <f t="shared" si="3"/>
        <v>20</v>
      </c>
      <c r="K20" s="115" t="str">
        <f t="shared" si="0"/>
        <v>$4.00</v>
      </c>
      <c r="L20" s="130" t="str">
        <f t="shared" si="1"/>
        <v>0</v>
      </c>
      <c r="M20" s="107">
        <f>Table219[[#This Row],[Regular Worked Hours (Excludes OT and nonworked STAT)]]+Table218[[#This Row],[Hours to Date - Cannot Exceed 640]]</f>
        <v>0</v>
      </c>
    </row>
    <row r="21" spans="1:13" s="108" customFormat="1" ht="30.75" customHeight="1" x14ac:dyDescent="0.25">
      <c r="A21" s="117">
        <f>'Information Sheet-COMPLETE 1st'!A28</f>
        <v>0</v>
      </c>
      <c r="B21" s="106">
        <f>'Information Sheet-COMPLETE 1st'!B28</f>
        <v>0</v>
      </c>
      <c r="C21" s="2" t="s">
        <v>5</v>
      </c>
      <c r="D21" s="7">
        <f>Table218[[#This Row],[Employee''s Essential Occupation; update if required]]</f>
        <v>0</v>
      </c>
      <c r="E21" s="116">
        <f t="shared" si="2"/>
        <v>1</v>
      </c>
      <c r="F21" s="116">
        <f t="shared" si="2"/>
        <v>0</v>
      </c>
      <c r="G21" s="80"/>
      <c r="H21" s="114">
        <f>Table218[[#This Row],[Hourly Rate             (no less than $13.71, no more than $20.00); update if required]]</f>
        <v>0</v>
      </c>
      <c r="I21" s="82">
        <v>0</v>
      </c>
      <c r="J21" s="115">
        <f t="shared" si="3"/>
        <v>20</v>
      </c>
      <c r="K21" s="115" t="str">
        <f t="shared" si="0"/>
        <v>$4.00</v>
      </c>
      <c r="L21" s="130" t="str">
        <f t="shared" si="1"/>
        <v>0</v>
      </c>
      <c r="M21" s="107">
        <f>Table219[[#This Row],[Regular Worked Hours (Excludes OT and nonworked STAT)]]+Table218[[#This Row],[Hours to Date - Cannot Exceed 640]]</f>
        <v>0</v>
      </c>
    </row>
    <row r="22" spans="1:13" s="108" customFormat="1" ht="30.75" customHeight="1" x14ac:dyDescent="0.25">
      <c r="A22" s="117">
        <f>'Information Sheet-COMPLETE 1st'!A29</f>
        <v>0</v>
      </c>
      <c r="B22" s="106">
        <f>'Information Sheet-COMPLETE 1st'!B29</f>
        <v>0</v>
      </c>
      <c r="C22" s="2" t="s">
        <v>5</v>
      </c>
      <c r="D22" s="7">
        <f>Table218[[#This Row],[Employee''s Essential Occupation; update if required]]</f>
        <v>0</v>
      </c>
      <c r="E22" s="116">
        <f t="shared" si="2"/>
        <v>1</v>
      </c>
      <c r="F22" s="116">
        <f t="shared" si="2"/>
        <v>0</v>
      </c>
      <c r="G22" s="80"/>
      <c r="H22" s="114">
        <f>Table218[[#This Row],[Hourly Rate             (no less than $13.71, no more than $20.00); update if required]]</f>
        <v>0</v>
      </c>
      <c r="I22" s="82">
        <v>0</v>
      </c>
      <c r="J22" s="115">
        <f t="shared" si="3"/>
        <v>20</v>
      </c>
      <c r="K22" s="115" t="str">
        <f t="shared" si="0"/>
        <v>$4.00</v>
      </c>
      <c r="L22" s="130" t="str">
        <f t="shared" si="1"/>
        <v>0</v>
      </c>
      <c r="M22" s="107">
        <f>Table219[[#This Row],[Regular Worked Hours (Excludes OT and nonworked STAT)]]+Table218[[#This Row],[Hours to Date - Cannot Exceed 640]]</f>
        <v>0</v>
      </c>
    </row>
    <row r="23" spans="1:13" s="108" customFormat="1" ht="30.75" customHeight="1" x14ac:dyDescent="0.25">
      <c r="A23" s="117">
        <f>'Information Sheet-COMPLETE 1st'!A30</f>
        <v>0</v>
      </c>
      <c r="B23" s="106">
        <f>'Information Sheet-COMPLETE 1st'!B30</f>
        <v>0</v>
      </c>
      <c r="C23" s="2" t="s">
        <v>5</v>
      </c>
      <c r="D23" s="7">
        <f>Table218[[#This Row],[Employee''s Essential Occupation; update if required]]</f>
        <v>0</v>
      </c>
      <c r="E23" s="116">
        <f t="shared" ref="E23:F38" si="4">E22</f>
        <v>1</v>
      </c>
      <c r="F23" s="116">
        <f t="shared" si="4"/>
        <v>0</v>
      </c>
      <c r="G23" s="80"/>
      <c r="H23" s="114">
        <f>Table218[[#This Row],[Hourly Rate             (no less than $13.71, no more than $20.00); update if required]]</f>
        <v>0</v>
      </c>
      <c r="I23" s="82">
        <v>0</v>
      </c>
      <c r="J23" s="115">
        <f t="shared" si="3"/>
        <v>20</v>
      </c>
      <c r="K23" s="115" t="str">
        <f t="shared" si="0"/>
        <v>$4.00</v>
      </c>
      <c r="L23" s="130" t="str">
        <f t="shared" si="1"/>
        <v>0</v>
      </c>
      <c r="M23" s="107">
        <f>Table219[[#This Row],[Regular Worked Hours (Excludes OT and nonworked STAT)]]+Table218[[#This Row],[Hours to Date - Cannot Exceed 640]]</f>
        <v>0</v>
      </c>
    </row>
    <row r="24" spans="1:13" s="108" customFormat="1" ht="30.75" customHeight="1" x14ac:dyDescent="0.25">
      <c r="A24" s="117">
        <f>'Information Sheet-COMPLETE 1st'!A31</f>
        <v>0</v>
      </c>
      <c r="B24" s="106">
        <f>'Information Sheet-COMPLETE 1st'!B31</f>
        <v>0</v>
      </c>
      <c r="C24" s="2" t="s">
        <v>5</v>
      </c>
      <c r="D24" s="7">
        <f>Table218[[#This Row],[Employee''s Essential Occupation; update if required]]</f>
        <v>0</v>
      </c>
      <c r="E24" s="116">
        <f t="shared" si="4"/>
        <v>1</v>
      </c>
      <c r="F24" s="116">
        <f t="shared" si="4"/>
        <v>0</v>
      </c>
      <c r="G24" s="80"/>
      <c r="H24" s="114">
        <f>Table218[[#This Row],[Hourly Rate             (no less than $13.71, no more than $20.00); update if required]]</f>
        <v>0</v>
      </c>
      <c r="I24" s="82">
        <v>0</v>
      </c>
      <c r="J24" s="115">
        <f t="shared" si="3"/>
        <v>20</v>
      </c>
      <c r="K24" s="115" t="str">
        <f t="shared" si="0"/>
        <v>$4.00</v>
      </c>
      <c r="L24" s="130" t="str">
        <f t="shared" si="1"/>
        <v>0</v>
      </c>
      <c r="M24" s="107">
        <f>Table219[[#This Row],[Regular Worked Hours (Excludes OT and nonworked STAT)]]+Table218[[#This Row],[Hours to Date - Cannot Exceed 640]]</f>
        <v>0</v>
      </c>
    </row>
    <row r="25" spans="1:13" s="108" customFormat="1" ht="30.75" customHeight="1" x14ac:dyDescent="0.25">
      <c r="A25" s="117">
        <f>'Information Sheet-COMPLETE 1st'!A32</f>
        <v>0</v>
      </c>
      <c r="B25" s="106">
        <f>'Information Sheet-COMPLETE 1st'!B32</f>
        <v>0</v>
      </c>
      <c r="C25" s="2" t="s">
        <v>5</v>
      </c>
      <c r="D25" s="7">
        <f>Table218[[#This Row],[Employee''s Essential Occupation; update if required]]</f>
        <v>0</v>
      </c>
      <c r="E25" s="116">
        <f t="shared" si="4"/>
        <v>1</v>
      </c>
      <c r="F25" s="116">
        <f t="shared" si="4"/>
        <v>0</v>
      </c>
      <c r="G25" s="80"/>
      <c r="H25" s="114">
        <f>Table218[[#This Row],[Hourly Rate             (no less than $13.71, no more than $20.00); update if required]]</f>
        <v>0</v>
      </c>
      <c r="I25" s="82">
        <v>0</v>
      </c>
      <c r="J25" s="115">
        <f t="shared" si="3"/>
        <v>20</v>
      </c>
      <c r="K25" s="115" t="str">
        <f t="shared" si="0"/>
        <v>$4.00</v>
      </c>
      <c r="L25" s="130" t="str">
        <f t="shared" si="1"/>
        <v>0</v>
      </c>
      <c r="M25" s="107">
        <f>Table219[[#This Row],[Regular Worked Hours (Excludes OT and nonworked STAT)]]+Table218[[#This Row],[Hours to Date - Cannot Exceed 640]]</f>
        <v>0</v>
      </c>
    </row>
    <row r="26" spans="1:13" s="108" customFormat="1" ht="30.75" customHeight="1" x14ac:dyDescent="0.25">
      <c r="A26" s="117">
        <f>'Information Sheet-COMPLETE 1st'!A33</f>
        <v>0</v>
      </c>
      <c r="B26" s="106">
        <f>'Information Sheet-COMPLETE 1st'!B33</f>
        <v>0</v>
      </c>
      <c r="C26" s="2" t="s">
        <v>5</v>
      </c>
      <c r="D26" s="7">
        <f>Table218[[#This Row],[Employee''s Essential Occupation; update if required]]</f>
        <v>0</v>
      </c>
      <c r="E26" s="116">
        <f t="shared" si="4"/>
        <v>1</v>
      </c>
      <c r="F26" s="116">
        <f t="shared" si="4"/>
        <v>0</v>
      </c>
      <c r="G26" s="80"/>
      <c r="H26" s="114">
        <f>Table218[[#This Row],[Hourly Rate             (no less than $13.71, no more than $20.00); update if required]]</f>
        <v>0</v>
      </c>
      <c r="I26" s="82">
        <v>0</v>
      </c>
      <c r="J26" s="115">
        <f t="shared" si="3"/>
        <v>20</v>
      </c>
      <c r="K26" s="115" t="str">
        <f t="shared" si="0"/>
        <v>$4.00</v>
      </c>
      <c r="L26" s="130" t="str">
        <f t="shared" si="1"/>
        <v>0</v>
      </c>
      <c r="M26" s="107">
        <f>Table219[[#This Row],[Regular Worked Hours (Excludes OT and nonworked STAT)]]+Table218[[#This Row],[Hours to Date - Cannot Exceed 640]]</f>
        <v>0</v>
      </c>
    </row>
    <row r="27" spans="1:13" s="108" customFormat="1" ht="30.75" customHeight="1" x14ac:dyDescent="0.25">
      <c r="A27" s="117">
        <f>'Information Sheet-COMPLETE 1st'!A34</f>
        <v>0</v>
      </c>
      <c r="B27" s="106">
        <f>'Information Sheet-COMPLETE 1st'!B34</f>
        <v>0</v>
      </c>
      <c r="C27" s="2" t="s">
        <v>5</v>
      </c>
      <c r="D27" s="7">
        <f>Table218[[#This Row],[Employee''s Essential Occupation; update if required]]</f>
        <v>0</v>
      </c>
      <c r="E27" s="116">
        <f t="shared" si="4"/>
        <v>1</v>
      </c>
      <c r="F27" s="116">
        <f t="shared" si="4"/>
        <v>0</v>
      </c>
      <c r="G27" s="80"/>
      <c r="H27" s="114">
        <f>Table218[[#This Row],[Hourly Rate             (no less than $13.71, no more than $20.00); update if required]]</f>
        <v>0</v>
      </c>
      <c r="I27" s="82">
        <v>0</v>
      </c>
      <c r="J27" s="115">
        <f t="shared" si="3"/>
        <v>20</v>
      </c>
      <c r="K27" s="115" t="str">
        <f t="shared" si="0"/>
        <v>$4.00</v>
      </c>
      <c r="L27" s="130" t="str">
        <f t="shared" si="1"/>
        <v>0</v>
      </c>
      <c r="M27" s="107">
        <f>Table219[[#This Row],[Regular Worked Hours (Excludes OT and nonworked STAT)]]+Table218[[#This Row],[Hours to Date - Cannot Exceed 640]]</f>
        <v>0</v>
      </c>
    </row>
    <row r="28" spans="1:13" s="108" customFormat="1" ht="30.75" customHeight="1" x14ac:dyDescent="0.25">
      <c r="A28" s="117">
        <f>'Information Sheet-COMPLETE 1st'!A35</f>
        <v>0</v>
      </c>
      <c r="B28" s="106">
        <f>'Information Sheet-COMPLETE 1st'!B35</f>
        <v>0</v>
      </c>
      <c r="C28" s="2" t="s">
        <v>5</v>
      </c>
      <c r="D28" s="7">
        <f>Table218[[#This Row],[Employee''s Essential Occupation; update if required]]</f>
        <v>0</v>
      </c>
      <c r="E28" s="116">
        <f t="shared" si="4"/>
        <v>1</v>
      </c>
      <c r="F28" s="116">
        <f t="shared" si="4"/>
        <v>0</v>
      </c>
      <c r="G28" s="80"/>
      <c r="H28" s="114">
        <f>Table218[[#This Row],[Hourly Rate             (no less than $13.71, no more than $20.00); update if required]]</f>
        <v>0</v>
      </c>
      <c r="I28" s="82">
        <v>0</v>
      </c>
      <c r="J28" s="115">
        <f t="shared" si="3"/>
        <v>20</v>
      </c>
      <c r="K28" s="115" t="str">
        <f t="shared" si="0"/>
        <v>$4.00</v>
      </c>
      <c r="L28" s="130" t="str">
        <f t="shared" si="1"/>
        <v>0</v>
      </c>
      <c r="M28" s="107">
        <f>Table219[[#This Row],[Regular Worked Hours (Excludes OT and nonworked STAT)]]+Table218[[#This Row],[Hours to Date - Cannot Exceed 640]]</f>
        <v>0</v>
      </c>
    </row>
    <row r="29" spans="1:13" s="108" customFormat="1" ht="30.75" customHeight="1" x14ac:dyDescent="0.25">
      <c r="A29" s="117">
        <f>'Information Sheet-COMPLETE 1st'!A36</f>
        <v>0</v>
      </c>
      <c r="B29" s="106">
        <f>'Information Sheet-COMPLETE 1st'!B36</f>
        <v>0</v>
      </c>
      <c r="C29" s="2" t="s">
        <v>5</v>
      </c>
      <c r="D29" s="7">
        <f>Table218[[#This Row],[Employee''s Essential Occupation; update if required]]</f>
        <v>0</v>
      </c>
      <c r="E29" s="116">
        <f t="shared" si="4"/>
        <v>1</v>
      </c>
      <c r="F29" s="116">
        <f t="shared" si="4"/>
        <v>0</v>
      </c>
      <c r="G29" s="80"/>
      <c r="H29" s="114">
        <f>Table218[[#This Row],[Hourly Rate             (no less than $13.71, no more than $20.00); update if required]]</f>
        <v>0</v>
      </c>
      <c r="I29" s="82">
        <v>0</v>
      </c>
      <c r="J29" s="115">
        <f t="shared" si="3"/>
        <v>20</v>
      </c>
      <c r="K29" s="115" t="str">
        <f t="shared" si="0"/>
        <v>$4.00</v>
      </c>
      <c r="L29" s="130" t="str">
        <f t="shared" si="1"/>
        <v>0</v>
      </c>
      <c r="M29" s="107">
        <f>Table219[[#This Row],[Regular Worked Hours (Excludes OT and nonworked STAT)]]+Table218[[#This Row],[Hours to Date - Cannot Exceed 640]]</f>
        <v>0</v>
      </c>
    </row>
    <row r="30" spans="1:13" s="108" customFormat="1" ht="30.75" customHeight="1" x14ac:dyDescent="0.25">
      <c r="A30" s="117">
        <f>'Information Sheet-COMPLETE 1st'!A37</f>
        <v>0</v>
      </c>
      <c r="B30" s="106">
        <f>'Information Sheet-COMPLETE 1st'!B37</f>
        <v>0</v>
      </c>
      <c r="C30" s="2" t="s">
        <v>5</v>
      </c>
      <c r="D30" s="7">
        <f>Table218[[#This Row],[Employee''s Essential Occupation; update if required]]</f>
        <v>0</v>
      </c>
      <c r="E30" s="116">
        <f t="shared" si="4"/>
        <v>1</v>
      </c>
      <c r="F30" s="116">
        <f t="shared" si="4"/>
        <v>0</v>
      </c>
      <c r="G30" s="80"/>
      <c r="H30" s="114">
        <f>Table218[[#This Row],[Hourly Rate             (no less than $13.71, no more than $20.00); update if required]]</f>
        <v>0</v>
      </c>
      <c r="I30" s="82">
        <v>0</v>
      </c>
      <c r="J30" s="115">
        <f t="shared" si="3"/>
        <v>20</v>
      </c>
      <c r="K30" s="115" t="str">
        <f t="shared" si="0"/>
        <v>$4.00</v>
      </c>
      <c r="L30" s="130" t="str">
        <f t="shared" si="1"/>
        <v>0</v>
      </c>
      <c r="M30" s="107">
        <f>Table219[[#This Row],[Regular Worked Hours (Excludes OT and nonworked STAT)]]+Table218[[#This Row],[Hours to Date - Cannot Exceed 640]]</f>
        <v>0</v>
      </c>
    </row>
    <row r="31" spans="1:13" s="108" customFormat="1" ht="30.75" customHeight="1" x14ac:dyDescent="0.25">
      <c r="A31" s="117">
        <f>'Information Sheet-COMPLETE 1st'!A38</f>
        <v>0</v>
      </c>
      <c r="B31" s="106">
        <f>'Information Sheet-COMPLETE 1st'!B38</f>
        <v>0</v>
      </c>
      <c r="C31" s="2" t="s">
        <v>5</v>
      </c>
      <c r="D31" s="7">
        <f>Table218[[#This Row],[Employee''s Essential Occupation; update if required]]</f>
        <v>0</v>
      </c>
      <c r="E31" s="116">
        <f t="shared" si="4"/>
        <v>1</v>
      </c>
      <c r="F31" s="116">
        <f t="shared" si="4"/>
        <v>0</v>
      </c>
      <c r="G31" s="80"/>
      <c r="H31" s="114">
        <f>Table218[[#This Row],[Hourly Rate             (no less than $13.71, no more than $20.00); update if required]]</f>
        <v>0</v>
      </c>
      <c r="I31" s="82">
        <v>0</v>
      </c>
      <c r="J31" s="115">
        <f t="shared" si="3"/>
        <v>20</v>
      </c>
      <c r="K31" s="115" t="str">
        <f t="shared" si="0"/>
        <v>$4.00</v>
      </c>
      <c r="L31" s="130" t="str">
        <f t="shared" si="1"/>
        <v>0</v>
      </c>
      <c r="M31" s="107">
        <f>Table219[[#This Row],[Regular Worked Hours (Excludes OT and nonworked STAT)]]+Table218[[#This Row],[Hours to Date - Cannot Exceed 640]]</f>
        <v>0</v>
      </c>
    </row>
    <row r="32" spans="1:13" s="108" customFormat="1" ht="30.75" customHeight="1" x14ac:dyDescent="0.25">
      <c r="A32" s="117">
        <f>'Information Sheet-COMPLETE 1st'!A39</f>
        <v>0</v>
      </c>
      <c r="B32" s="106">
        <f>'Information Sheet-COMPLETE 1st'!B39</f>
        <v>0</v>
      </c>
      <c r="C32" s="2" t="s">
        <v>5</v>
      </c>
      <c r="D32" s="7">
        <f>Table218[[#This Row],[Employee''s Essential Occupation; update if required]]</f>
        <v>0</v>
      </c>
      <c r="E32" s="116">
        <f t="shared" si="4"/>
        <v>1</v>
      </c>
      <c r="F32" s="116">
        <f t="shared" si="4"/>
        <v>0</v>
      </c>
      <c r="G32" s="80"/>
      <c r="H32" s="114">
        <f>Table218[[#This Row],[Hourly Rate             (no less than $13.71, no more than $20.00); update if required]]</f>
        <v>0</v>
      </c>
      <c r="I32" s="82">
        <v>0</v>
      </c>
      <c r="J32" s="115">
        <f t="shared" si="3"/>
        <v>20</v>
      </c>
      <c r="K32" s="115" t="str">
        <f t="shared" si="0"/>
        <v>$4.00</v>
      </c>
      <c r="L32" s="130" t="str">
        <f t="shared" si="1"/>
        <v>0</v>
      </c>
      <c r="M32" s="107">
        <f>Table219[[#This Row],[Regular Worked Hours (Excludes OT and nonworked STAT)]]+Table218[[#This Row],[Hours to Date - Cannot Exceed 640]]</f>
        <v>0</v>
      </c>
    </row>
    <row r="33" spans="1:13" s="108" customFormat="1" ht="30.75" customHeight="1" x14ac:dyDescent="0.25">
      <c r="A33" s="117">
        <f>'Information Sheet-COMPLETE 1st'!A40</f>
        <v>0</v>
      </c>
      <c r="B33" s="106">
        <f>'Information Sheet-COMPLETE 1st'!B40</f>
        <v>0</v>
      </c>
      <c r="C33" s="2" t="s">
        <v>5</v>
      </c>
      <c r="D33" s="7">
        <f>Table218[[#This Row],[Employee''s Essential Occupation; update if required]]</f>
        <v>0</v>
      </c>
      <c r="E33" s="116">
        <f t="shared" si="4"/>
        <v>1</v>
      </c>
      <c r="F33" s="116">
        <f t="shared" si="4"/>
        <v>0</v>
      </c>
      <c r="G33" s="80"/>
      <c r="H33" s="114">
        <f>Table218[[#This Row],[Hourly Rate             (no less than $13.71, no more than $20.00); update if required]]</f>
        <v>0</v>
      </c>
      <c r="I33" s="82">
        <v>0</v>
      </c>
      <c r="J33" s="115">
        <f t="shared" si="3"/>
        <v>20</v>
      </c>
      <c r="K33" s="115" t="str">
        <f t="shared" si="0"/>
        <v>$4.00</v>
      </c>
      <c r="L33" s="130" t="str">
        <f t="shared" si="1"/>
        <v>0</v>
      </c>
      <c r="M33" s="107">
        <f>Table219[[#This Row],[Regular Worked Hours (Excludes OT and nonworked STAT)]]+Table218[[#This Row],[Hours to Date - Cannot Exceed 640]]</f>
        <v>0</v>
      </c>
    </row>
    <row r="34" spans="1:13" s="108" customFormat="1" ht="30.75" customHeight="1" x14ac:dyDescent="0.25">
      <c r="A34" s="117">
        <f>'Information Sheet-COMPLETE 1st'!A41</f>
        <v>0</v>
      </c>
      <c r="B34" s="106">
        <f>'Information Sheet-COMPLETE 1st'!B41</f>
        <v>0</v>
      </c>
      <c r="C34" s="2" t="s">
        <v>5</v>
      </c>
      <c r="D34" s="7">
        <f>Table218[[#This Row],[Employee''s Essential Occupation; update if required]]</f>
        <v>0</v>
      </c>
      <c r="E34" s="116">
        <f t="shared" si="4"/>
        <v>1</v>
      </c>
      <c r="F34" s="116">
        <f t="shared" si="4"/>
        <v>0</v>
      </c>
      <c r="G34" s="80"/>
      <c r="H34" s="114">
        <f>Table218[[#This Row],[Hourly Rate             (no less than $13.71, no more than $20.00); update if required]]</f>
        <v>0</v>
      </c>
      <c r="I34" s="82">
        <v>0</v>
      </c>
      <c r="J34" s="115">
        <f t="shared" si="3"/>
        <v>20</v>
      </c>
      <c r="K34" s="115" t="str">
        <f t="shared" si="0"/>
        <v>$4.00</v>
      </c>
      <c r="L34" s="130" t="str">
        <f t="shared" si="1"/>
        <v>0</v>
      </c>
      <c r="M34" s="107">
        <f>Table219[[#This Row],[Regular Worked Hours (Excludes OT and nonworked STAT)]]+Table218[[#This Row],[Hours to Date - Cannot Exceed 640]]</f>
        <v>0</v>
      </c>
    </row>
    <row r="35" spans="1:13" s="108" customFormat="1" ht="30.75" customHeight="1" x14ac:dyDescent="0.25">
      <c r="A35" s="117">
        <f>'Information Sheet-COMPLETE 1st'!A42</f>
        <v>0</v>
      </c>
      <c r="B35" s="106">
        <f>'Information Sheet-COMPLETE 1st'!B42</f>
        <v>0</v>
      </c>
      <c r="C35" s="2" t="s">
        <v>5</v>
      </c>
      <c r="D35" s="7">
        <f>Table218[[#This Row],[Employee''s Essential Occupation; update if required]]</f>
        <v>0</v>
      </c>
      <c r="E35" s="116">
        <f t="shared" si="4"/>
        <v>1</v>
      </c>
      <c r="F35" s="116">
        <f t="shared" si="4"/>
        <v>0</v>
      </c>
      <c r="G35" s="80"/>
      <c r="H35" s="114">
        <f>Table218[[#This Row],[Hourly Rate             (no less than $13.71, no more than $20.00); update if required]]</f>
        <v>0</v>
      </c>
      <c r="I35" s="82">
        <v>0</v>
      </c>
      <c r="J35" s="115">
        <f t="shared" si="3"/>
        <v>20</v>
      </c>
      <c r="K35" s="115" t="str">
        <f t="shared" si="0"/>
        <v>$4.00</v>
      </c>
      <c r="L35" s="130" t="str">
        <f t="shared" si="1"/>
        <v>0</v>
      </c>
      <c r="M35" s="107">
        <f>Table219[[#This Row],[Regular Worked Hours (Excludes OT and nonworked STAT)]]+Table218[[#This Row],[Hours to Date - Cannot Exceed 640]]</f>
        <v>0</v>
      </c>
    </row>
    <row r="36" spans="1:13" s="108" customFormat="1" ht="30.75" customHeight="1" x14ac:dyDescent="0.25">
      <c r="A36" s="117">
        <f>'Information Sheet-COMPLETE 1st'!A43</f>
        <v>0</v>
      </c>
      <c r="B36" s="106">
        <f>'Information Sheet-COMPLETE 1st'!B43</f>
        <v>0</v>
      </c>
      <c r="C36" s="2" t="s">
        <v>5</v>
      </c>
      <c r="D36" s="7">
        <f>Table218[[#This Row],[Employee''s Essential Occupation; update if required]]</f>
        <v>0</v>
      </c>
      <c r="E36" s="116">
        <f t="shared" si="4"/>
        <v>1</v>
      </c>
      <c r="F36" s="116">
        <f t="shared" si="4"/>
        <v>0</v>
      </c>
      <c r="G36" s="80"/>
      <c r="H36" s="114">
        <f>Table218[[#This Row],[Hourly Rate             (no less than $13.71, no more than $20.00); update if required]]</f>
        <v>0</v>
      </c>
      <c r="I36" s="82">
        <v>0</v>
      </c>
      <c r="J36" s="115">
        <f t="shared" si="3"/>
        <v>20</v>
      </c>
      <c r="K36" s="115" t="str">
        <f t="shared" si="0"/>
        <v>$4.00</v>
      </c>
      <c r="L36" s="130" t="str">
        <f t="shared" si="1"/>
        <v>0</v>
      </c>
      <c r="M36" s="107">
        <f>Table219[[#This Row],[Regular Worked Hours (Excludes OT and nonworked STAT)]]+Table218[[#This Row],[Hours to Date - Cannot Exceed 640]]</f>
        <v>0</v>
      </c>
    </row>
    <row r="37" spans="1:13" s="108" customFormat="1" ht="30.75" customHeight="1" x14ac:dyDescent="0.25">
      <c r="A37" s="117">
        <f>'Information Sheet-COMPLETE 1st'!A44</f>
        <v>0</v>
      </c>
      <c r="B37" s="106">
        <f>'Information Sheet-COMPLETE 1st'!B44</f>
        <v>0</v>
      </c>
      <c r="C37" s="2" t="s">
        <v>5</v>
      </c>
      <c r="D37" s="7">
        <f>Table218[[#This Row],[Employee''s Essential Occupation; update if required]]</f>
        <v>0</v>
      </c>
      <c r="E37" s="116">
        <f t="shared" si="4"/>
        <v>1</v>
      </c>
      <c r="F37" s="116">
        <f t="shared" si="4"/>
        <v>0</v>
      </c>
      <c r="G37" s="80"/>
      <c r="H37" s="114">
        <f>Table218[[#This Row],[Hourly Rate             (no less than $13.71, no more than $20.00); update if required]]</f>
        <v>0</v>
      </c>
      <c r="I37" s="82">
        <v>0</v>
      </c>
      <c r="J37" s="115">
        <f t="shared" si="3"/>
        <v>20</v>
      </c>
      <c r="K37" s="115" t="str">
        <f t="shared" si="0"/>
        <v>$4.00</v>
      </c>
      <c r="L37" s="130" t="str">
        <f t="shared" si="1"/>
        <v>0</v>
      </c>
      <c r="M37" s="107">
        <f>Table219[[#This Row],[Regular Worked Hours (Excludes OT and nonworked STAT)]]+Table218[[#This Row],[Hours to Date - Cannot Exceed 640]]</f>
        <v>0</v>
      </c>
    </row>
    <row r="38" spans="1:13" s="108" customFormat="1" ht="30.75" customHeight="1" x14ac:dyDescent="0.25">
      <c r="A38" s="117">
        <f>'Information Sheet-COMPLETE 1st'!A45</f>
        <v>0</v>
      </c>
      <c r="B38" s="106">
        <f>'Information Sheet-COMPLETE 1st'!B45</f>
        <v>0</v>
      </c>
      <c r="C38" s="2" t="s">
        <v>5</v>
      </c>
      <c r="D38" s="7">
        <f>Table218[[#This Row],[Employee''s Essential Occupation; update if required]]</f>
        <v>0</v>
      </c>
      <c r="E38" s="116">
        <f t="shared" si="4"/>
        <v>1</v>
      </c>
      <c r="F38" s="116">
        <f t="shared" si="4"/>
        <v>0</v>
      </c>
      <c r="G38" s="80"/>
      <c r="H38" s="114">
        <f>Table218[[#This Row],[Hourly Rate             (no less than $13.71, no more than $20.00); update if required]]</f>
        <v>0</v>
      </c>
      <c r="I38" s="82">
        <v>0</v>
      </c>
      <c r="J38" s="115">
        <f t="shared" si="3"/>
        <v>20</v>
      </c>
      <c r="K38" s="115" t="str">
        <f t="shared" ref="K38:K69" si="5">IF(AND(J38&lt;=3.99,L45&gt;(-100)),J38,"$4.00")</f>
        <v>$4.00</v>
      </c>
      <c r="L38" s="130" t="str">
        <f t="shared" ref="L38:L69" si="6">IF(OR(H38&gt;19.99,H38&lt;13.71),"0",I38*K38)</f>
        <v>0</v>
      </c>
      <c r="M38" s="107">
        <f>Table219[[#This Row],[Regular Worked Hours (Excludes OT and nonworked STAT)]]+Table218[[#This Row],[Hours to Date - Cannot Exceed 640]]</f>
        <v>0</v>
      </c>
    </row>
    <row r="39" spans="1:13" s="108" customFormat="1" ht="30.75" customHeight="1" x14ac:dyDescent="0.25">
      <c r="A39" s="117">
        <f>'Information Sheet-COMPLETE 1st'!A46</f>
        <v>0</v>
      </c>
      <c r="B39" s="106">
        <f>'Information Sheet-COMPLETE 1st'!B46</f>
        <v>0</v>
      </c>
      <c r="C39" s="2" t="s">
        <v>5</v>
      </c>
      <c r="D39" s="7">
        <f>Table218[[#This Row],[Employee''s Essential Occupation; update if required]]</f>
        <v>0</v>
      </c>
      <c r="E39" s="116">
        <f t="shared" ref="E39:F54" si="7">E38</f>
        <v>1</v>
      </c>
      <c r="F39" s="116">
        <f t="shared" si="7"/>
        <v>0</v>
      </c>
      <c r="G39" s="80"/>
      <c r="H39" s="114">
        <f>Table218[[#This Row],[Hourly Rate             (no less than $13.71, no more than $20.00); update if required]]</f>
        <v>0</v>
      </c>
      <c r="I39" s="82">
        <v>0</v>
      </c>
      <c r="J39" s="115">
        <f t="shared" si="3"/>
        <v>20</v>
      </c>
      <c r="K39" s="115" t="str">
        <f t="shared" si="5"/>
        <v>$4.00</v>
      </c>
      <c r="L39" s="130" t="str">
        <f t="shared" si="6"/>
        <v>0</v>
      </c>
      <c r="M39" s="107">
        <f>Table219[[#This Row],[Regular Worked Hours (Excludes OT and nonworked STAT)]]+Table218[[#This Row],[Hours to Date - Cannot Exceed 640]]</f>
        <v>0</v>
      </c>
    </row>
    <row r="40" spans="1:13" s="108" customFormat="1" ht="30.75" customHeight="1" x14ac:dyDescent="0.25">
      <c r="A40" s="117">
        <f>'Information Sheet-COMPLETE 1st'!A47</f>
        <v>0</v>
      </c>
      <c r="B40" s="106">
        <f>'Information Sheet-COMPLETE 1st'!B47</f>
        <v>0</v>
      </c>
      <c r="C40" s="2" t="s">
        <v>5</v>
      </c>
      <c r="D40" s="7">
        <f>Table218[[#This Row],[Employee''s Essential Occupation; update if required]]</f>
        <v>0</v>
      </c>
      <c r="E40" s="116">
        <f t="shared" si="7"/>
        <v>1</v>
      </c>
      <c r="F40" s="116">
        <f t="shared" si="7"/>
        <v>0</v>
      </c>
      <c r="G40" s="80"/>
      <c r="H40" s="114">
        <f>Table218[[#This Row],[Hourly Rate             (no less than $13.71, no more than $20.00); update if required]]</f>
        <v>0</v>
      </c>
      <c r="I40" s="82">
        <v>0</v>
      </c>
      <c r="J40" s="115">
        <f t="shared" si="3"/>
        <v>20</v>
      </c>
      <c r="K40" s="115" t="str">
        <f t="shared" si="5"/>
        <v>$4.00</v>
      </c>
      <c r="L40" s="130" t="str">
        <f t="shared" si="6"/>
        <v>0</v>
      </c>
      <c r="M40" s="107">
        <f>Table219[[#This Row],[Regular Worked Hours (Excludes OT and nonworked STAT)]]+Table218[[#This Row],[Hours to Date - Cannot Exceed 640]]</f>
        <v>0</v>
      </c>
    </row>
    <row r="41" spans="1:13" s="108" customFormat="1" ht="30.75" customHeight="1" x14ac:dyDescent="0.25">
      <c r="A41" s="117">
        <f>'Information Sheet-COMPLETE 1st'!A48</f>
        <v>0</v>
      </c>
      <c r="B41" s="106">
        <f>'Information Sheet-COMPLETE 1st'!B48</f>
        <v>0</v>
      </c>
      <c r="C41" s="2" t="s">
        <v>5</v>
      </c>
      <c r="D41" s="7">
        <f>Table218[[#This Row],[Employee''s Essential Occupation; update if required]]</f>
        <v>0</v>
      </c>
      <c r="E41" s="116">
        <f t="shared" si="7"/>
        <v>1</v>
      </c>
      <c r="F41" s="116">
        <f t="shared" si="7"/>
        <v>0</v>
      </c>
      <c r="G41" s="80"/>
      <c r="H41" s="114">
        <f>Table218[[#This Row],[Hourly Rate             (no less than $13.71, no more than $20.00); update if required]]</f>
        <v>0</v>
      </c>
      <c r="I41" s="82">
        <v>0</v>
      </c>
      <c r="J41" s="115">
        <f t="shared" si="3"/>
        <v>20</v>
      </c>
      <c r="K41" s="115" t="str">
        <f t="shared" si="5"/>
        <v>$4.00</v>
      </c>
      <c r="L41" s="130" t="str">
        <f t="shared" si="6"/>
        <v>0</v>
      </c>
      <c r="M41" s="107">
        <f>Table219[[#This Row],[Regular Worked Hours (Excludes OT and nonworked STAT)]]+Table218[[#This Row],[Hours to Date - Cannot Exceed 640]]</f>
        <v>0</v>
      </c>
    </row>
    <row r="42" spans="1:13" s="108" customFormat="1" ht="30.75" customHeight="1" x14ac:dyDescent="0.25">
      <c r="A42" s="117">
        <f>'Information Sheet-COMPLETE 1st'!A49</f>
        <v>0</v>
      </c>
      <c r="B42" s="106">
        <f>'Information Sheet-COMPLETE 1st'!B49</f>
        <v>0</v>
      </c>
      <c r="C42" s="2" t="s">
        <v>5</v>
      </c>
      <c r="D42" s="7">
        <f>Table218[[#This Row],[Employee''s Essential Occupation; update if required]]</f>
        <v>0</v>
      </c>
      <c r="E42" s="116">
        <f t="shared" si="7"/>
        <v>1</v>
      </c>
      <c r="F42" s="116">
        <f t="shared" si="7"/>
        <v>0</v>
      </c>
      <c r="G42" s="80"/>
      <c r="H42" s="114">
        <f>Table218[[#This Row],[Hourly Rate             (no less than $13.71, no more than $20.00); update if required]]</f>
        <v>0</v>
      </c>
      <c r="I42" s="82">
        <v>0</v>
      </c>
      <c r="J42" s="115">
        <f t="shared" si="3"/>
        <v>20</v>
      </c>
      <c r="K42" s="115" t="str">
        <f t="shared" si="5"/>
        <v>$4.00</v>
      </c>
      <c r="L42" s="130" t="str">
        <f t="shared" si="6"/>
        <v>0</v>
      </c>
      <c r="M42" s="107">
        <f>Table219[[#This Row],[Regular Worked Hours (Excludes OT and nonworked STAT)]]+Table218[[#This Row],[Hours to Date - Cannot Exceed 640]]</f>
        <v>0</v>
      </c>
    </row>
    <row r="43" spans="1:13" s="108" customFormat="1" ht="30.75" customHeight="1" x14ac:dyDescent="0.25">
      <c r="A43" s="117">
        <f>'Information Sheet-COMPLETE 1st'!A50</f>
        <v>0</v>
      </c>
      <c r="B43" s="106">
        <f>'Information Sheet-COMPLETE 1st'!B50</f>
        <v>0</v>
      </c>
      <c r="C43" s="2" t="s">
        <v>5</v>
      </c>
      <c r="D43" s="7">
        <f>Table218[[#This Row],[Employee''s Essential Occupation; update if required]]</f>
        <v>0</v>
      </c>
      <c r="E43" s="116">
        <f t="shared" si="7"/>
        <v>1</v>
      </c>
      <c r="F43" s="116">
        <f t="shared" si="7"/>
        <v>0</v>
      </c>
      <c r="G43" s="80"/>
      <c r="H43" s="114">
        <f>Table218[[#This Row],[Hourly Rate             (no less than $13.71, no more than $20.00); update if required]]</f>
        <v>0</v>
      </c>
      <c r="I43" s="82">
        <v>0</v>
      </c>
      <c r="J43" s="115">
        <f t="shared" si="3"/>
        <v>20</v>
      </c>
      <c r="K43" s="115" t="str">
        <f t="shared" si="5"/>
        <v>$4.00</v>
      </c>
      <c r="L43" s="130" t="str">
        <f t="shared" si="6"/>
        <v>0</v>
      </c>
      <c r="M43" s="107">
        <f>Table219[[#This Row],[Regular Worked Hours (Excludes OT and nonworked STAT)]]+Table218[[#This Row],[Hours to Date - Cannot Exceed 640]]</f>
        <v>0</v>
      </c>
    </row>
    <row r="44" spans="1:13" s="108" customFormat="1" ht="30.75" customHeight="1" x14ac:dyDescent="0.25">
      <c r="A44" s="117">
        <f>'Information Sheet-COMPLETE 1st'!A51</f>
        <v>0</v>
      </c>
      <c r="B44" s="106">
        <f>'Information Sheet-COMPLETE 1st'!B51</f>
        <v>0</v>
      </c>
      <c r="C44" s="2" t="s">
        <v>5</v>
      </c>
      <c r="D44" s="7">
        <f>Table218[[#This Row],[Employee''s Essential Occupation; update if required]]</f>
        <v>0</v>
      </c>
      <c r="E44" s="116">
        <f t="shared" si="7"/>
        <v>1</v>
      </c>
      <c r="F44" s="116">
        <f t="shared" si="7"/>
        <v>0</v>
      </c>
      <c r="G44" s="80"/>
      <c r="H44" s="114">
        <f>Table218[[#This Row],[Hourly Rate             (no less than $13.71, no more than $20.00); update if required]]</f>
        <v>0</v>
      </c>
      <c r="I44" s="82">
        <v>0</v>
      </c>
      <c r="J44" s="115">
        <f t="shared" si="3"/>
        <v>20</v>
      </c>
      <c r="K44" s="115" t="str">
        <f t="shared" si="5"/>
        <v>$4.00</v>
      </c>
      <c r="L44" s="130" t="str">
        <f t="shared" si="6"/>
        <v>0</v>
      </c>
      <c r="M44" s="107">
        <f>Table219[[#This Row],[Regular Worked Hours (Excludes OT and nonworked STAT)]]+Table218[[#This Row],[Hours to Date - Cannot Exceed 640]]</f>
        <v>0</v>
      </c>
    </row>
    <row r="45" spans="1:13" s="108" customFormat="1" ht="30.75" customHeight="1" x14ac:dyDescent="0.25">
      <c r="A45" s="117">
        <f>'Information Sheet-COMPLETE 1st'!A52</f>
        <v>0</v>
      </c>
      <c r="B45" s="106">
        <f>'Information Sheet-COMPLETE 1st'!B52</f>
        <v>0</v>
      </c>
      <c r="C45" s="2" t="s">
        <v>5</v>
      </c>
      <c r="D45" s="7">
        <f>Table218[[#This Row],[Employee''s Essential Occupation; update if required]]</f>
        <v>0</v>
      </c>
      <c r="E45" s="116">
        <f t="shared" si="7"/>
        <v>1</v>
      </c>
      <c r="F45" s="116">
        <f t="shared" si="7"/>
        <v>0</v>
      </c>
      <c r="G45" s="80"/>
      <c r="H45" s="114">
        <f>Table218[[#This Row],[Hourly Rate             (no less than $13.71, no more than $20.00); update if required]]</f>
        <v>0</v>
      </c>
      <c r="I45" s="82">
        <v>0</v>
      </c>
      <c r="J45" s="115">
        <f t="shared" si="3"/>
        <v>20</v>
      </c>
      <c r="K45" s="115" t="str">
        <f t="shared" si="5"/>
        <v>$4.00</v>
      </c>
      <c r="L45" s="130" t="str">
        <f t="shared" si="6"/>
        <v>0</v>
      </c>
      <c r="M45" s="107">
        <f>Table219[[#This Row],[Regular Worked Hours (Excludes OT and nonworked STAT)]]+Table218[[#This Row],[Hours to Date - Cannot Exceed 640]]</f>
        <v>0</v>
      </c>
    </row>
    <row r="46" spans="1:13" s="108" customFormat="1" ht="30.75" customHeight="1" x14ac:dyDescent="0.25">
      <c r="A46" s="117">
        <f>'Information Sheet-COMPLETE 1st'!A53</f>
        <v>0</v>
      </c>
      <c r="B46" s="106">
        <f>'Information Sheet-COMPLETE 1st'!B53</f>
        <v>0</v>
      </c>
      <c r="C46" s="2" t="s">
        <v>5</v>
      </c>
      <c r="D46" s="7">
        <f>Table218[[#This Row],[Employee''s Essential Occupation; update if required]]</f>
        <v>0</v>
      </c>
      <c r="E46" s="116">
        <f t="shared" si="7"/>
        <v>1</v>
      </c>
      <c r="F46" s="116">
        <f t="shared" si="7"/>
        <v>0</v>
      </c>
      <c r="G46" s="80"/>
      <c r="H46" s="114">
        <f>Table218[[#This Row],[Hourly Rate             (no less than $13.71, no more than $20.00); update if required]]</f>
        <v>0</v>
      </c>
      <c r="I46" s="82">
        <v>0</v>
      </c>
      <c r="J46" s="115">
        <f t="shared" si="3"/>
        <v>20</v>
      </c>
      <c r="K46" s="115" t="str">
        <f t="shared" si="5"/>
        <v>$4.00</v>
      </c>
      <c r="L46" s="130" t="str">
        <f t="shared" si="6"/>
        <v>0</v>
      </c>
      <c r="M46" s="107">
        <f>Table219[[#This Row],[Regular Worked Hours (Excludes OT and nonworked STAT)]]+Table218[[#This Row],[Hours to Date - Cannot Exceed 640]]</f>
        <v>0</v>
      </c>
    </row>
    <row r="47" spans="1:13" s="108" customFormat="1" ht="30.75" customHeight="1" x14ac:dyDescent="0.25">
      <c r="A47" s="117">
        <f>'Information Sheet-COMPLETE 1st'!A54</f>
        <v>0</v>
      </c>
      <c r="B47" s="106">
        <f>'Information Sheet-COMPLETE 1st'!B54</f>
        <v>0</v>
      </c>
      <c r="C47" s="2" t="s">
        <v>5</v>
      </c>
      <c r="D47" s="7">
        <f>Table218[[#This Row],[Employee''s Essential Occupation; update if required]]</f>
        <v>0</v>
      </c>
      <c r="E47" s="116">
        <f t="shared" si="7"/>
        <v>1</v>
      </c>
      <c r="F47" s="116">
        <f t="shared" si="7"/>
        <v>0</v>
      </c>
      <c r="G47" s="80"/>
      <c r="H47" s="114">
        <f>Table218[[#This Row],[Hourly Rate             (no less than $13.71, no more than $20.00); update if required]]</f>
        <v>0</v>
      </c>
      <c r="I47" s="82">
        <v>0</v>
      </c>
      <c r="J47" s="115">
        <f t="shared" si="3"/>
        <v>20</v>
      </c>
      <c r="K47" s="115" t="str">
        <f t="shared" si="5"/>
        <v>$4.00</v>
      </c>
      <c r="L47" s="130" t="str">
        <f t="shared" si="6"/>
        <v>0</v>
      </c>
      <c r="M47" s="107">
        <f>Table219[[#This Row],[Regular Worked Hours (Excludes OT and nonworked STAT)]]+Table218[[#This Row],[Hours to Date - Cannot Exceed 640]]</f>
        <v>0</v>
      </c>
    </row>
    <row r="48" spans="1:13" s="108" customFormat="1" ht="30.75" customHeight="1" x14ac:dyDescent="0.25">
      <c r="A48" s="117">
        <f>'Information Sheet-COMPLETE 1st'!A55</f>
        <v>0</v>
      </c>
      <c r="B48" s="106">
        <f>'Information Sheet-COMPLETE 1st'!B55</f>
        <v>0</v>
      </c>
      <c r="C48" s="2" t="s">
        <v>5</v>
      </c>
      <c r="D48" s="7">
        <f>Table218[[#This Row],[Employee''s Essential Occupation; update if required]]</f>
        <v>0</v>
      </c>
      <c r="E48" s="116">
        <f t="shared" si="7"/>
        <v>1</v>
      </c>
      <c r="F48" s="116">
        <f t="shared" si="7"/>
        <v>0</v>
      </c>
      <c r="G48" s="80"/>
      <c r="H48" s="114">
        <f>Table218[[#This Row],[Hourly Rate             (no less than $13.71, no more than $20.00); update if required]]</f>
        <v>0</v>
      </c>
      <c r="I48" s="82">
        <v>0</v>
      </c>
      <c r="J48" s="115">
        <f t="shared" si="3"/>
        <v>20</v>
      </c>
      <c r="K48" s="115" t="str">
        <f t="shared" si="5"/>
        <v>$4.00</v>
      </c>
      <c r="L48" s="130" t="str">
        <f t="shared" si="6"/>
        <v>0</v>
      </c>
      <c r="M48" s="107">
        <f>Table219[[#This Row],[Regular Worked Hours (Excludes OT and nonworked STAT)]]+Table218[[#This Row],[Hours to Date - Cannot Exceed 640]]</f>
        <v>0</v>
      </c>
    </row>
    <row r="49" spans="1:13" s="108" customFormat="1" ht="30.75" customHeight="1" x14ac:dyDescent="0.25">
      <c r="A49" s="117">
        <f>'Information Sheet-COMPLETE 1st'!A56</f>
        <v>0</v>
      </c>
      <c r="B49" s="106">
        <f>'Information Sheet-COMPLETE 1st'!B56</f>
        <v>0</v>
      </c>
      <c r="C49" s="2" t="s">
        <v>5</v>
      </c>
      <c r="D49" s="7">
        <f>Table218[[#This Row],[Employee''s Essential Occupation; update if required]]</f>
        <v>0</v>
      </c>
      <c r="E49" s="116">
        <f t="shared" si="7"/>
        <v>1</v>
      </c>
      <c r="F49" s="116">
        <f t="shared" si="7"/>
        <v>0</v>
      </c>
      <c r="G49" s="80"/>
      <c r="H49" s="114">
        <f>Table218[[#This Row],[Hourly Rate             (no less than $13.71, no more than $20.00); update if required]]</f>
        <v>0</v>
      </c>
      <c r="I49" s="82">
        <v>0</v>
      </c>
      <c r="J49" s="115">
        <f t="shared" si="3"/>
        <v>20</v>
      </c>
      <c r="K49" s="115" t="str">
        <f t="shared" si="5"/>
        <v>$4.00</v>
      </c>
      <c r="L49" s="130" t="str">
        <f t="shared" si="6"/>
        <v>0</v>
      </c>
      <c r="M49" s="107">
        <f>Table219[[#This Row],[Regular Worked Hours (Excludes OT and nonworked STAT)]]+Table218[[#This Row],[Hours to Date - Cannot Exceed 640]]</f>
        <v>0</v>
      </c>
    </row>
    <row r="50" spans="1:13" s="108" customFormat="1" ht="30.75" customHeight="1" x14ac:dyDescent="0.25">
      <c r="A50" s="117">
        <f>'Information Sheet-COMPLETE 1st'!A57</f>
        <v>0</v>
      </c>
      <c r="B50" s="106">
        <f>'Information Sheet-COMPLETE 1st'!B57</f>
        <v>0</v>
      </c>
      <c r="C50" s="2" t="s">
        <v>5</v>
      </c>
      <c r="D50" s="7">
        <f>Table218[[#This Row],[Employee''s Essential Occupation; update if required]]</f>
        <v>0</v>
      </c>
      <c r="E50" s="116">
        <f t="shared" si="7"/>
        <v>1</v>
      </c>
      <c r="F50" s="116">
        <f t="shared" si="7"/>
        <v>0</v>
      </c>
      <c r="G50" s="80"/>
      <c r="H50" s="114">
        <f>Table218[[#This Row],[Hourly Rate             (no less than $13.71, no more than $20.00); update if required]]</f>
        <v>0</v>
      </c>
      <c r="I50" s="82">
        <v>0</v>
      </c>
      <c r="J50" s="115">
        <f t="shared" si="3"/>
        <v>20</v>
      </c>
      <c r="K50" s="115" t="str">
        <f t="shared" si="5"/>
        <v>$4.00</v>
      </c>
      <c r="L50" s="130" t="str">
        <f t="shared" si="6"/>
        <v>0</v>
      </c>
      <c r="M50" s="107">
        <f>Table219[[#This Row],[Regular Worked Hours (Excludes OT and nonworked STAT)]]+Table218[[#This Row],[Hours to Date - Cannot Exceed 640]]</f>
        <v>0</v>
      </c>
    </row>
    <row r="51" spans="1:13" s="108" customFormat="1" ht="30.75" customHeight="1" x14ac:dyDescent="0.25">
      <c r="A51" s="117">
        <f>'Information Sheet-COMPLETE 1st'!A58</f>
        <v>0</v>
      </c>
      <c r="B51" s="106">
        <f>'Information Sheet-COMPLETE 1st'!B58</f>
        <v>0</v>
      </c>
      <c r="C51" s="2" t="s">
        <v>5</v>
      </c>
      <c r="D51" s="7">
        <f>Table218[[#This Row],[Employee''s Essential Occupation; update if required]]</f>
        <v>0</v>
      </c>
      <c r="E51" s="116">
        <f t="shared" si="7"/>
        <v>1</v>
      </c>
      <c r="F51" s="116">
        <f t="shared" si="7"/>
        <v>0</v>
      </c>
      <c r="G51" s="80"/>
      <c r="H51" s="114">
        <f>Table218[[#This Row],[Hourly Rate             (no less than $13.71, no more than $20.00); update if required]]</f>
        <v>0</v>
      </c>
      <c r="I51" s="82">
        <v>0</v>
      </c>
      <c r="J51" s="115">
        <f t="shared" si="3"/>
        <v>20</v>
      </c>
      <c r="K51" s="115" t="str">
        <f t="shared" si="5"/>
        <v>$4.00</v>
      </c>
      <c r="L51" s="130" t="str">
        <f t="shared" si="6"/>
        <v>0</v>
      </c>
      <c r="M51" s="107">
        <f>Table219[[#This Row],[Regular Worked Hours (Excludes OT and nonworked STAT)]]+Table218[[#This Row],[Hours to Date - Cannot Exceed 640]]</f>
        <v>0</v>
      </c>
    </row>
    <row r="52" spans="1:13" s="108" customFormat="1" ht="30.75" customHeight="1" x14ac:dyDescent="0.25">
      <c r="A52" s="117">
        <f>'Information Sheet-COMPLETE 1st'!A59</f>
        <v>0</v>
      </c>
      <c r="B52" s="106">
        <f>'Information Sheet-COMPLETE 1st'!B59</f>
        <v>0</v>
      </c>
      <c r="C52" s="2" t="s">
        <v>5</v>
      </c>
      <c r="D52" s="7">
        <f>Table218[[#This Row],[Employee''s Essential Occupation; update if required]]</f>
        <v>0</v>
      </c>
      <c r="E52" s="116">
        <f t="shared" si="7"/>
        <v>1</v>
      </c>
      <c r="F52" s="116">
        <f t="shared" si="7"/>
        <v>0</v>
      </c>
      <c r="G52" s="80"/>
      <c r="H52" s="114">
        <f>Table218[[#This Row],[Hourly Rate             (no less than $13.71, no more than $20.00); update if required]]</f>
        <v>0</v>
      </c>
      <c r="I52" s="82">
        <v>0</v>
      </c>
      <c r="J52" s="115">
        <f t="shared" si="3"/>
        <v>20</v>
      </c>
      <c r="K52" s="115" t="str">
        <f t="shared" si="5"/>
        <v>$4.00</v>
      </c>
      <c r="L52" s="130" t="str">
        <f t="shared" si="6"/>
        <v>0</v>
      </c>
      <c r="M52" s="107">
        <f>Table219[[#This Row],[Regular Worked Hours (Excludes OT and nonworked STAT)]]+Table218[[#This Row],[Hours to Date - Cannot Exceed 640]]</f>
        <v>0</v>
      </c>
    </row>
    <row r="53" spans="1:13" s="108" customFormat="1" ht="30.75" customHeight="1" x14ac:dyDescent="0.25">
      <c r="A53" s="117">
        <f>'Information Sheet-COMPLETE 1st'!A60</f>
        <v>0</v>
      </c>
      <c r="B53" s="106">
        <f>'Information Sheet-COMPLETE 1st'!B60</f>
        <v>0</v>
      </c>
      <c r="C53" s="2" t="s">
        <v>5</v>
      </c>
      <c r="D53" s="7">
        <f>Table218[[#This Row],[Employee''s Essential Occupation; update if required]]</f>
        <v>0</v>
      </c>
      <c r="E53" s="116">
        <f t="shared" si="7"/>
        <v>1</v>
      </c>
      <c r="F53" s="116">
        <f t="shared" si="7"/>
        <v>0</v>
      </c>
      <c r="G53" s="80"/>
      <c r="H53" s="114">
        <f>Table218[[#This Row],[Hourly Rate             (no less than $13.71, no more than $20.00); update if required]]</f>
        <v>0</v>
      </c>
      <c r="I53" s="82">
        <v>0</v>
      </c>
      <c r="J53" s="115">
        <f t="shared" si="3"/>
        <v>20</v>
      </c>
      <c r="K53" s="115" t="str">
        <f t="shared" si="5"/>
        <v>$4.00</v>
      </c>
      <c r="L53" s="130" t="str">
        <f t="shared" si="6"/>
        <v>0</v>
      </c>
      <c r="M53" s="107">
        <f>Table219[[#This Row],[Regular Worked Hours (Excludes OT and nonworked STAT)]]+Table218[[#This Row],[Hours to Date - Cannot Exceed 640]]</f>
        <v>0</v>
      </c>
    </row>
    <row r="54" spans="1:13" s="108" customFormat="1" ht="30.75" customHeight="1" x14ac:dyDescent="0.25">
      <c r="A54" s="117">
        <f>'Information Sheet-COMPLETE 1st'!A61</f>
        <v>0</v>
      </c>
      <c r="B54" s="106">
        <f>'Information Sheet-COMPLETE 1st'!B61</f>
        <v>0</v>
      </c>
      <c r="C54" s="2" t="s">
        <v>5</v>
      </c>
      <c r="D54" s="7">
        <f>Table218[[#This Row],[Employee''s Essential Occupation; update if required]]</f>
        <v>0</v>
      </c>
      <c r="E54" s="116">
        <f t="shared" si="7"/>
        <v>1</v>
      </c>
      <c r="F54" s="116">
        <f t="shared" si="7"/>
        <v>0</v>
      </c>
      <c r="G54" s="80"/>
      <c r="H54" s="114">
        <f>Table218[[#This Row],[Hourly Rate             (no less than $13.71, no more than $20.00); update if required]]</f>
        <v>0</v>
      </c>
      <c r="I54" s="82">
        <v>0</v>
      </c>
      <c r="J54" s="115">
        <f t="shared" si="3"/>
        <v>20</v>
      </c>
      <c r="K54" s="115" t="str">
        <f t="shared" si="5"/>
        <v>$4.00</v>
      </c>
      <c r="L54" s="130" t="str">
        <f t="shared" si="6"/>
        <v>0</v>
      </c>
      <c r="M54" s="107">
        <f>Table219[[#This Row],[Regular Worked Hours (Excludes OT and nonworked STAT)]]+Table218[[#This Row],[Hours to Date - Cannot Exceed 640]]</f>
        <v>0</v>
      </c>
    </row>
    <row r="55" spans="1:13" s="108" customFormat="1" ht="30.75" customHeight="1" x14ac:dyDescent="0.25">
      <c r="A55" s="117">
        <f>'Information Sheet-COMPLETE 1st'!A62</f>
        <v>0</v>
      </c>
      <c r="B55" s="106">
        <f>'Information Sheet-COMPLETE 1st'!B62</f>
        <v>0</v>
      </c>
      <c r="C55" s="2" t="s">
        <v>5</v>
      </c>
      <c r="D55" s="7">
        <f>Table218[[#This Row],[Employee''s Essential Occupation; update if required]]</f>
        <v>0</v>
      </c>
      <c r="E55" s="116">
        <f t="shared" ref="E55:F70" si="8">E54</f>
        <v>1</v>
      </c>
      <c r="F55" s="116">
        <f t="shared" si="8"/>
        <v>0</v>
      </c>
      <c r="G55" s="80"/>
      <c r="H55" s="114">
        <f>Table218[[#This Row],[Hourly Rate             (no less than $13.71, no more than $20.00); update if required]]</f>
        <v>0</v>
      </c>
      <c r="I55" s="82">
        <v>0</v>
      </c>
      <c r="J55" s="115">
        <f t="shared" si="3"/>
        <v>20</v>
      </c>
      <c r="K55" s="115" t="str">
        <f t="shared" si="5"/>
        <v>$4.00</v>
      </c>
      <c r="L55" s="130" t="str">
        <f t="shared" si="6"/>
        <v>0</v>
      </c>
      <c r="M55" s="107">
        <f>Table219[[#This Row],[Regular Worked Hours (Excludes OT and nonworked STAT)]]+Table218[[#This Row],[Hours to Date - Cannot Exceed 640]]</f>
        <v>0</v>
      </c>
    </row>
    <row r="56" spans="1:13" s="108" customFormat="1" ht="30.75" customHeight="1" x14ac:dyDescent="0.25">
      <c r="A56" s="117">
        <f>'Information Sheet-COMPLETE 1st'!A63</f>
        <v>0</v>
      </c>
      <c r="B56" s="106">
        <f>'Information Sheet-COMPLETE 1st'!B63</f>
        <v>0</v>
      </c>
      <c r="C56" s="2" t="s">
        <v>5</v>
      </c>
      <c r="D56" s="7">
        <f>Table218[[#This Row],[Employee''s Essential Occupation; update if required]]</f>
        <v>0</v>
      </c>
      <c r="E56" s="116">
        <f t="shared" si="8"/>
        <v>1</v>
      </c>
      <c r="F56" s="116">
        <f t="shared" si="8"/>
        <v>0</v>
      </c>
      <c r="G56" s="80"/>
      <c r="H56" s="114">
        <f>Table218[[#This Row],[Hourly Rate             (no less than $13.71, no more than $20.00); update if required]]</f>
        <v>0</v>
      </c>
      <c r="I56" s="82">
        <v>0</v>
      </c>
      <c r="J56" s="115">
        <f t="shared" si="3"/>
        <v>20</v>
      </c>
      <c r="K56" s="115" t="str">
        <f t="shared" si="5"/>
        <v>$4.00</v>
      </c>
      <c r="L56" s="130" t="str">
        <f t="shared" si="6"/>
        <v>0</v>
      </c>
      <c r="M56" s="107">
        <f>Table219[[#This Row],[Regular Worked Hours (Excludes OT and nonworked STAT)]]+Table218[[#This Row],[Hours to Date - Cannot Exceed 640]]</f>
        <v>0</v>
      </c>
    </row>
    <row r="57" spans="1:13" s="108" customFormat="1" ht="30.75" customHeight="1" x14ac:dyDescent="0.25">
      <c r="A57" s="117">
        <f>'Information Sheet-COMPLETE 1st'!A64</f>
        <v>0</v>
      </c>
      <c r="B57" s="106">
        <f>'Information Sheet-COMPLETE 1st'!B64</f>
        <v>0</v>
      </c>
      <c r="C57" s="2" t="s">
        <v>5</v>
      </c>
      <c r="D57" s="7">
        <f>Table218[[#This Row],[Employee''s Essential Occupation; update if required]]</f>
        <v>0</v>
      </c>
      <c r="E57" s="116">
        <f t="shared" si="8"/>
        <v>1</v>
      </c>
      <c r="F57" s="116">
        <f t="shared" si="8"/>
        <v>0</v>
      </c>
      <c r="G57" s="80"/>
      <c r="H57" s="114">
        <f>Table218[[#This Row],[Hourly Rate             (no less than $13.71, no more than $20.00); update if required]]</f>
        <v>0</v>
      </c>
      <c r="I57" s="82">
        <v>0</v>
      </c>
      <c r="J57" s="115">
        <f t="shared" si="3"/>
        <v>20</v>
      </c>
      <c r="K57" s="115" t="str">
        <f t="shared" si="5"/>
        <v>$4.00</v>
      </c>
      <c r="L57" s="130" t="str">
        <f t="shared" si="6"/>
        <v>0</v>
      </c>
      <c r="M57" s="107">
        <f>Table219[[#This Row],[Regular Worked Hours (Excludes OT and nonworked STAT)]]+Table218[[#This Row],[Hours to Date - Cannot Exceed 640]]</f>
        <v>0</v>
      </c>
    </row>
    <row r="58" spans="1:13" s="108" customFormat="1" ht="30.75" customHeight="1" x14ac:dyDescent="0.25">
      <c r="A58" s="117">
        <f>'Information Sheet-COMPLETE 1st'!A65</f>
        <v>0</v>
      </c>
      <c r="B58" s="106">
        <f>'Information Sheet-COMPLETE 1st'!B65</f>
        <v>0</v>
      </c>
      <c r="C58" s="2" t="s">
        <v>5</v>
      </c>
      <c r="D58" s="7">
        <f>Table218[[#This Row],[Employee''s Essential Occupation; update if required]]</f>
        <v>0</v>
      </c>
      <c r="E58" s="116">
        <f t="shared" si="8"/>
        <v>1</v>
      </c>
      <c r="F58" s="116">
        <f t="shared" si="8"/>
        <v>0</v>
      </c>
      <c r="G58" s="80"/>
      <c r="H58" s="114">
        <f>Table218[[#This Row],[Hourly Rate             (no less than $13.71, no more than $20.00); update if required]]</f>
        <v>0</v>
      </c>
      <c r="I58" s="82">
        <v>0</v>
      </c>
      <c r="J58" s="115">
        <f t="shared" si="3"/>
        <v>20</v>
      </c>
      <c r="K58" s="115" t="str">
        <f t="shared" si="5"/>
        <v>$4.00</v>
      </c>
      <c r="L58" s="130" t="str">
        <f t="shared" si="6"/>
        <v>0</v>
      </c>
      <c r="M58" s="107">
        <f>Table219[[#This Row],[Regular Worked Hours (Excludes OT and nonworked STAT)]]+Table218[[#This Row],[Hours to Date - Cannot Exceed 640]]</f>
        <v>0</v>
      </c>
    </row>
    <row r="59" spans="1:13" s="108" customFormat="1" ht="30.75" customHeight="1" x14ac:dyDescent="0.25">
      <c r="A59" s="117">
        <f>'Information Sheet-COMPLETE 1st'!A66</f>
        <v>0</v>
      </c>
      <c r="B59" s="106">
        <f>'Information Sheet-COMPLETE 1st'!B66</f>
        <v>0</v>
      </c>
      <c r="C59" s="2" t="s">
        <v>5</v>
      </c>
      <c r="D59" s="7">
        <f>Table218[[#This Row],[Employee''s Essential Occupation; update if required]]</f>
        <v>0</v>
      </c>
      <c r="E59" s="116">
        <f t="shared" si="8"/>
        <v>1</v>
      </c>
      <c r="F59" s="116">
        <f t="shared" si="8"/>
        <v>0</v>
      </c>
      <c r="G59" s="80"/>
      <c r="H59" s="114">
        <f>Table218[[#This Row],[Hourly Rate             (no less than $13.71, no more than $20.00); update if required]]</f>
        <v>0</v>
      </c>
      <c r="I59" s="82">
        <v>0</v>
      </c>
      <c r="J59" s="115">
        <f t="shared" si="3"/>
        <v>20</v>
      </c>
      <c r="K59" s="115" t="str">
        <f t="shared" si="5"/>
        <v>$4.00</v>
      </c>
      <c r="L59" s="130" t="str">
        <f t="shared" si="6"/>
        <v>0</v>
      </c>
      <c r="M59" s="107">
        <f>Table219[[#This Row],[Regular Worked Hours (Excludes OT and nonworked STAT)]]+Table218[[#This Row],[Hours to Date - Cannot Exceed 640]]</f>
        <v>0</v>
      </c>
    </row>
    <row r="60" spans="1:13" s="108" customFormat="1" ht="30.75" customHeight="1" x14ac:dyDescent="0.25">
      <c r="A60" s="117">
        <f>'Information Sheet-COMPLETE 1st'!A67</f>
        <v>0</v>
      </c>
      <c r="B60" s="106">
        <f>'Information Sheet-COMPLETE 1st'!B67</f>
        <v>0</v>
      </c>
      <c r="C60" s="2" t="s">
        <v>5</v>
      </c>
      <c r="D60" s="7">
        <f>Table218[[#This Row],[Employee''s Essential Occupation; update if required]]</f>
        <v>0</v>
      </c>
      <c r="E60" s="116">
        <f t="shared" si="8"/>
        <v>1</v>
      </c>
      <c r="F60" s="116">
        <f t="shared" si="8"/>
        <v>0</v>
      </c>
      <c r="G60" s="80"/>
      <c r="H60" s="114">
        <f>Table218[[#This Row],[Hourly Rate             (no less than $13.71, no more than $20.00); update if required]]</f>
        <v>0</v>
      </c>
      <c r="I60" s="82">
        <v>0</v>
      </c>
      <c r="J60" s="115">
        <f t="shared" si="3"/>
        <v>20</v>
      </c>
      <c r="K60" s="115" t="str">
        <f t="shared" si="5"/>
        <v>$4.00</v>
      </c>
      <c r="L60" s="130" t="str">
        <f t="shared" si="6"/>
        <v>0</v>
      </c>
      <c r="M60" s="107">
        <f>Table219[[#This Row],[Regular Worked Hours (Excludes OT and nonworked STAT)]]+Table218[[#This Row],[Hours to Date - Cannot Exceed 640]]</f>
        <v>0</v>
      </c>
    </row>
    <row r="61" spans="1:13" s="108" customFormat="1" ht="30.75" customHeight="1" x14ac:dyDescent="0.25">
      <c r="A61" s="117">
        <f>'Information Sheet-COMPLETE 1st'!A68</f>
        <v>0</v>
      </c>
      <c r="B61" s="106">
        <f>'Information Sheet-COMPLETE 1st'!B68</f>
        <v>0</v>
      </c>
      <c r="C61" s="2" t="s">
        <v>5</v>
      </c>
      <c r="D61" s="7">
        <f>Table218[[#This Row],[Employee''s Essential Occupation; update if required]]</f>
        <v>0</v>
      </c>
      <c r="E61" s="116">
        <f t="shared" si="8"/>
        <v>1</v>
      </c>
      <c r="F61" s="116">
        <f t="shared" si="8"/>
        <v>0</v>
      </c>
      <c r="G61" s="80"/>
      <c r="H61" s="114">
        <f>Table218[[#This Row],[Hourly Rate             (no less than $13.71, no more than $20.00); update if required]]</f>
        <v>0</v>
      </c>
      <c r="I61" s="82">
        <v>0</v>
      </c>
      <c r="J61" s="115">
        <f t="shared" si="3"/>
        <v>20</v>
      </c>
      <c r="K61" s="115" t="str">
        <f t="shared" si="5"/>
        <v>$4.00</v>
      </c>
      <c r="L61" s="130" t="str">
        <f t="shared" si="6"/>
        <v>0</v>
      </c>
      <c r="M61" s="107">
        <f>Table219[[#This Row],[Regular Worked Hours (Excludes OT and nonworked STAT)]]+Table218[[#This Row],[Hours to Date - Cannot Exceed 640]]</f>
        <v>0</v>
      </c>
    </row>
    <row r="62" spans="1:13" s="108" customFormat="1" ht="30.75" customHeight="1" x14ac:dyDescent="0.25">
      <c r="A62" s="117">
        <f>'Information Sheet-COMPLETE 1st'!A69</f>
        <v>0</v>
      </c>
      <c r="B62" s="106">
        <f>'Information Sheet-COMPLETE 1st'!B69</f>
        <v>0</v>
      </c>
      <c r="C62" s="2" t="s">
        <v>5</v>
      </c>
      <c r="D62" s="7">
        <f>Table218[[#This Row],[Employee''s Essential Occupation; update if required]]</f>
        <v>0</v>
      </c>
      <c r="E62" s="116">
        <f t="shared" si="8"/>
        <v>1</v>
      </c>
      <c r="F62" s="116">
        <f t="shared" si="8"/>
        <v>0</v>
      </c>
      <c r="G62" s="80"/>
      <c r="H62" s="114">
        <f>Table218[[#This Row],[Hourly Rate             (no less than $13.71, no more than $20.00); update if required]]</f>
        <v>0</v>
      </c>
      <c r="I62" s="82">
        <v>0</v>
      </c>
      <c r="J62" s="115">
        <f t="shared" si="3"/>
        <v>20</v>
      </c>
      <c r="K62" s="115" t="str">
        <f t="shared" si="5"/>
        <v>$4.00</v>
      </c>
      <c r="L62" s="130" t="str">
        <f t="shared" si="6"/>
        <v>0</v>
      </c>
      <c r="M62" s="107">
        <f>Table219[[#This Row],[Regular Worked Hours (Excludes OT and nonworked STAT)]]+Table218[[#This Row],[Hours to Date - Cannot Exceed 640]]</f>
        <v>0</v>
      </c>
    </row>
    <row r="63" spans="1:13" s="108" customFormat="1" ht="30.75" customHeight="1" x14ac:dyDescent="0.25">
      <c r="A63" s="117">
        <f>'Information Sheet-COMPLETE 1st'!A70</f>
        <v>0</v>
      </c>
      <c r="B63" s="106">
        <f>'Information Sheet-COMPLETE 1st'!B70</f>
        <v>0</v>
      </c>
      <c r="C63" s="2" t="s">
        <v>5</v>
      </c>
      <c r="D63" s="7">
        <f>Table218[[#This Row],[Employee''s Essential Occupation; update if required]]</f>
        <v>0</v>
      </c>
      <c r="E63" s="116">
        <f t="shared" si="8"/>
        <v>1</v>
      </c>
      <c r="F63" s="116">
        <f t="shared" si="8"/>
        <v>0</v>
      </c>
      <c r="G63" s="80"/>
      <c r="H63" s="114">
        <f>Table218[[#This Row],[Hourly Rate             (no less than $13.71, no more than $20.00); update if required]]</f>
        <v>0</v>
      </c>
      <c r="I63" s="82">
        <v>0</v>
      </c>
      <c r="J63" s="115">
        <f t="shared" si="3"/>
        <v>20</v>
      </c>
      <c r="K63" s="115" t="str">
        <f t="shared" si="5"/>
        <v>$4.00</v>
      </c>
      <c r="L63" s="130" t="str">
        <f t="shared" si="6"/>
        <v>0</v>
      </c>
      <c r="M63" s="107">
        <f>Table219[[#This Row],[Regular Worked Hours (Excludes OT and nonworked STAT)]]+Table218[[#This Row],[Hours to Date - Cannot Exceed 640]]</f>
        <v>0</v>
      </c>
    </row>
    <row r="64" spans="1:13" s="108" customFormat="1" ht="30.75" customHeight="1" x14ac:dyDescent="0.25">
      <c r="A64" s="117">
        <f>'Information Sheet-COMPLETE 1st'!A71</f>
        <v>0</v>
      </c>
      <c r="B64" s="106">
        <f>'Information Sheet-COMPLETE 1st'!B71</f>
        <v>0</v>
      </c>
      <c r="C64" s="2" t="s">
        <v>5</v>
      </c>
      <c r="D64" s="7">
        <f>Table218[[#This Row],[Employee''s Essential Occupation; update if required]]</f>
        <v>0</v>
      </c>
      <c r="E64" s="116">
        <f t="shared" si="8"/>
        <v>1</v>
      </c>
      <c r="F64" s="116">
        <f t="shared" si="8"/>
        <v>0</v>
      </c>
      <c r="G64" s="80"/>
      <c r="H64" s="114">
        <f>Table218[[#This Row],[Hourly Rate             (no less than $13.71, no more than $20.00); update if required]]</f>
        <v>0</v>
      </c>
      <c r="I64" s="82">
        <v>0</v>
      </c>
      <c r="J64" s="115">
        <f t="shared" si="3"/>
        <v>20</v>
      </c>
      <c r="K64" s="115" t="str">
        <f t="shared" si="5"/>
        <v>$4.00</v>
      </c>
      <c r="L64" s="130" t="str">
        <f t="shared" si="6"/>
        <v>0</v>
      </c>
      <c r="M64" s="107">
        <f>Table219[[#This Row],[Regular Worked Hours (Excludes OT and nonworked STAT)]]+Table218[[#This Row],[Hours to Date - Cannot Exceed 640]]</f>
        <v>0</v>
      </c>
    </row>
    <row r="65" spans="1:13" s="108" customFormat="1" ht="30.75" customHeight="1" x14ac:dyDescent="0.25">
      <c r="A65" s="117">
        <f>'Information Sheet-COMPLETE 1st'!A72</f>
        <v>0</v>
      </c>
      <c r="B65" s="106">
        <f>'Information Sheet-COMPLETE 1st'!B72</f>
        <v>0</v>
      </c>
      <c r="C65" s="2" t="s">
        <v>5</v>
      </c>
      <c r="D65" s="7">
        <f>Table218[[#This Row],[Employee''s Essential Occupation; update if required]]</f>
        <v>0</v>
      </c>
      <c r="E65" s="116">
        <f t="shared" si="8"/>
        <v>1</v>
      </c>
      <c r="F65" s="116">
        <f t="shared" si="8"/>
        <v>0</v>
      </c>
      <c r="G65" s="80"/>
      <c r="H65" s="114">
        <f>Table218[[#This Row],[Hourly Rate             (no less than $13.71, no more than $20.00); update if required]]</f>
        <v>0</v>
      </c>
      <c r="I65" s="82">
        <v>0</v>
      </c>
      <c r="J65" s="115">
        <f t="shared" si="3"/>
        <v>20</v>
      </c>
      <c r="K65" s="115" t="str">
        <f t="shared" si="5"/>
        <v>$4.00</v>
      </c>
      <c r="L65" s="130" t="str">
        <f t="shared" si="6"/>
        <v>0</v>
      </c>
      <c r="M65" s="107">
        <f>Table219[[#This Row],[Regular Worked Hours (Excludes OT and nonworked STAT)]]+Table218[[#This Row],[Hours to Date - Cannot Exceed 640]]</f>
        <v>0</v>
      </c>
    </row>
    <row r="66" spans="1:13" s="108" customFormat="1" ht="30.75" customHeight="1" x14ac:dyDescent="0.25">
      <c r="A66" s="117">
        <f>'Information Sheet-COMPLETE 1st'!A73</f>
        <v>0</v>
      </c>
      <c r="B66" s="106">
        <f>'Information Sheet-COMPLETE 1st'!B73</f>
        <v>0</v>
      </c>
      <c r="C66" s="2" t="s">
        <v>5</v>
      </c>
      <c r="D66" s="7">
        <f>Table218[[#This Row],[Employee''s Essential Occupation; update if required]]</f>
        <v>0</v>
      </c>
      <c r="E66" s="116">
        <f t="shared" si="8"/>
        <v>1</v>
      </c>
      <c r="F66" s="116">
        <f t="shared" si="8"/>
        <v>0</v>
      </c>
      <c r="G66" s="80"/>
      <c r="H66" s="114">
        <f>Table218[[#This Row],[Hourly Rate             (no less than $13.71, no more than $20.00); update if required]]</f>
        <v>0</v>
      </c>
      <c r="I66" s="82">
        <v>0</v>
      </c>
      <c r="J66" s="115">
        <f t="shared" si="3"/>
        <v>20</v>
      </c>
      <c r="K66" s="115" t="str">
        <f t="shared" si="5"/>
        <v>$4.00</v>
      </c>
      <c r="L66" s="130" t="str">
        <f t="shared" si="6"/>
        <v>0</v>
      </c>
      <c r="M66" s="107">
        <f>Table219[[#This Row],[Regular Worked Hours (Excludes OT and nonworked STAT)]]+Table218[[#This Row],[Hours to Date - Cannot Exceed 640]]</f>
        <v>0</v>
      </c>
    </row>
    <row r="67" spans="1:13" s="108" customFormat="1" ht="30.75" customHeight="1" x14ac:dyDescent="0.25">
      <c r="A67" s="117">
        <f>'Information Sheet-COMPLETE 1st'!A74</f>
        <v>0</v>
      </c>
      <c r="B67" s="106">
        <f>'Information Sheet-COMPLETE 1st'!B74</f>
        <v>0</v>
      </c>
      <c r="C67" s="2" t="s">
        <v>5</v>
      </c>
      <c r="D67" s="7">
        <f>Table218[[#This Row],[Employee''s Essential Occupation; update if required]]</f>
        <v>0</v>
      </c>
      <c r="E67" s="116">
        <f t="shared" si="8"/>
        <v>1</v>
      </c>
      <c r="F67" s="116">
        <f t="shared" si="8"/>
        <v>0</v>
      </c>
      <c r="G67" s="80"/>
      <c r="H67" s="114">
        <f>Table218[[#This Row],[Hourly Rate             (no less than $13.71, no more than $20.00); update if required]]</f>
        <v>0</v>
      </c>
      <c r="I67" s="82">
        <v>0</v>
      </c>
      <c r="J67" s="115">
        <f t="shared" si="3"/>
        <v>20</v>
      </c>
      <c r="K67" s="115" t="str">
        <f t="shared" si="5"/>
        <v>$4.00</v>
      </c>
      <c r="L67" s="130" t="str">
        <f t="shared" si="6"/>
        <v>0</v>
      </c>
      <c r="M67" s="107">
        <f>Table219[[#This Row],[Regular Worked Hours (Excludes OT and nonworked STAT)]]+Table218[[#This Row],[Hours to Date - Cannot Exceed 640]]</f>
        <v>0</v>
      </c>
    </row>
    <row r="68" spans="1:13" s="108" customFormat="1" ht="30.75" customHeight="1" x14ac:dyDescent="0.25">
      <c r="A68" s="117">
        <f>'Information Sheet-COMPLETE 1st'!A75</f>
        <v>0</v>
      </c>
      <c r="B68" s="106">
        <f>'Information Sheet-COMPLETE 1st'!B75</f>
        <v>0</v>
      </c>
      <c r="C68" s="2" t="s">
        <v>5</v>
      </c>
      <c r="D68" s="7">
        <f>Table218[[#This Row],[Employee''s Essential Occupation; update if required]]</f>
        <v>0</v>
      </c>
      <c r="E68" s="116">
        <f t="shared" si="8"/>
        <v>1</v>
      </c>
      <c r="F68" s="116">
        <f t="shared" si="8"/>
        <v>0</v>
      </c>
      <c r="G68" s="80"/>
      <c r="H68" s="114">
        <f>Table218[[#This Row],[Hourly Rate             (no less than $13.71, no more than $20.00); update if required]]</f>
        <v>0</v>
      </c>
      <c r="I68" s="82">
        <v>0</v>
      </c>
      <c r="J68" s="115">
        <f t="shared" si="3"/>
        <v>20</v>
      </c>
      <c r="K68" s="115" t="str">
        <f t="shared" si="5"/>
        <v>$4.00</v>
      </c>
      <c r="L68" s="130" t="str">
        <f t="shared" si="6"/>
        <v>0</v>
      </c>
      <c r="M68" s="107">
        <f>Table219[[#This Row],[Regular Worked Hours (Excludes OT and nonworked STAT)]]+Table218[[#This Row],[Hours to Date - Cannot Exceed 640]]</f>
        <v>0</v>
      </c>
    </row>
    <row r="69" spans="1:13" s="108" customFormat="1" ht="30.75" customHeight="1" x14ac:dyDescent="0.25">
      <c r="A69" s="117">
        <f>'Information Sheet-COMPLETE 1st'!A76</f>
        <v>0</v>
      </c>
      <c r="B69" s="106">
        <f>'Information Sheet-COMPLETE 1st'!B76</f>
        <v>0</v>
      </c>
      <c r="C69" s="2" t="s">
        <v>5</v>
      </c>
      <c r="D69" s="7">
        <f>Table218[[#This Row],[Employee''s Essential Occupation; update if required]]</f>
        <v>0</v>
      </c>
      <c r="E69" s="116">
        <f t="shared" si="8"/>
        <v>1</v>
      </c>
      <c r="F69" s="116">
        <f t="shared" si="8"/>
        <v>0</v>
      </c>
      <c r="G69" s="80"/>
      <c r="H69" s="114">
        <f>Table218[[#This Row],[Hourly Rate             (no less than $13.71, no more than $20.00); update if required]]</f>
        <v>0</v>
      </c>
      <c r="I69" s="82">
        <v>0</v>
      </c>
      <c r="J69" s="115">
        <f t="shared" si="3"/>
        <v>20</v>
      </c>
      <c r="K69" s="115" t="str">
        <f t="shared" si="5"/>
        <v>$4.00</v>
      </c>
      <c r="L69" s="130" t="str">
        <f t="shared" si="6"/>
        <v>0</v>
      </c>
      <c r="M69" s="107">
        <f>Table219[[#This Row],[Regular Worked Hours (Excludes OT and nonworked STAT)]]+Table218[[#This Row],[Hours to Date - Cannot Exceed 640]]</f>
        <v>0</v>
      </c>
    </row>
    <row r="70" spans="1:13" s="108" customFormat="1" ht="30.75" customHeight="1" x14ac:dyDescent="0.25">
      <c r="A70" s="117">
        <f>'Information Sheet-COMPLETE 1st'!A77</f>
        <v>0</v>
      </c>
      <c r="B70" s="106">
        <f>'Information Sheet-COMPLETE 1st'!B77</f>
        <v>0</v>
      </c>
      <c r="C70" s="2" t="s">
        <v>5</v>
      </c>
      <c r="D70" s="7">
        <f>Table218[[#This Row],[Employee''s Essential Occupation; update if required]]</f>
        <v>0</v>
      </c>
      <c r="E70" s="116">
        <f t="shared" si="8"/>
        <v>1</v>
      </c>
      <c r="F70" s="116">
        <f t="shared" si="8"/>
        <v>0</v>
      </c>
      <c r="G70" s="80"/>
      <c r="H70" s="114">
        <f>Table218[[#This Row],[Hourly Rate             (no less than $13.71, no more than $20.00); update if required]]</f>
        <v>0</v>
      </c>
      <c r="I70" s="82">
        <v>0</v>
      </c>
      <c r="J70" s="115">
        <f t="shared" si="3"/>
        <v>20</v>
      </c>
      <c r="K70" s="115" t="str">
        <f t="shared" ref="K70:K101" si="9">IF(AND(J70&lt;=3.99,L77&gt;(-100)),J70,"$4.00")</f>
        <v>$4.00</v>
      </c>
      <c r="L70" s="130" t="str">
        <f t="shared" ref="L70:L101" si="10">IF(OR(H70&gt;19.99,H70&lt;13.71),"0",I70*K70)</f>
        <v>0</v>
      </c>
      <c r="M70" s="107">
        <f>Table219[[#This Row],[Regular Worked Hours (Excludes OT and nonworked STAT)]]+Table218[[#This Row],[Hours to Date - Cannot Exceed 640]]</f>
        <v>0</v>
      </c>
    </row>
    <row r="71" spans="1:13" s="108" customFormat="1" ht="30.75" customHeight="1" x14ac:dyDescent="0.25">
      <c r="A71" s="117">
        <f>'Information Sheet-COMPLETE 1st'!A78</f>
        <v>0</v>
      </c>
      <c r="B71" s="106">
        <f>'Information Sheet-COMPLETE 1st'!B78</f>
        <v>0</v>
      </c>
      <c r="C71" s="2" t="s">
        <v>5</v>
      </c>
      <c r="D71" s="7">
        <f>Table218[[#This Row],[Employee''s Essential Occupation; update if required]]</f>
        <v>0</v>
      </c>
      <c r="E71" s="116">
        <f t="shared" ref="E71:F86" si="11">E70</f>
        <v>1</v>
      </c>
      <c r="F71" s="116">
        <f t="shared" si="11"/>
        <v>0</v>
      </c>
      <c r="G71" s="80"/>
      <c r="H71" s="114">
        <f>Table218[[#This Row],[Hourly Rate             (no less than $13.71, no more than $20.00); update if required]]</f>
        <v>0</v>
      </c>
      <c r="I71" s="82">
        <v>0</v>
      </c>
      <c r="J71" s="115">
        <f t="shared" si="3"/>
        <v>20</v>
      </c>
      <c r="K71" s="115" t="str">
        <f t="shared" si="9"/>
        <v>$4.00</v>
      </c>
      <c r="L71" s="130" t="str">
        <f t="shared" si="10"/>
        <v>0</v>
      </c>
      <c r="M71" s="107">
        <f>Table219[[#This Row],[Regular Worked Hours (Excludes OT and nonworked STAT)]]+Table218[[#This Row],[Hours to Date - Cannot Exceed 640]]</f>
        <v>0</v>
      </c>
    </row>
    <row r="72" spans="1:13" s="108" customFormat="1" ht="30.75" customHeight="1" x14ac:dyDescent="0.25">
      <c r="A72" s="117">
        <f>'Information Sheet-COMPLETE 1st'!A79</f>
        <v>0</v>
      </c>
      <c r="B72" s="106">
        <f>'Information Sheet-COMPLETE 1st'!B79</f>
        <v>0</v>
      </c>
      <c r="C72" s="2" t="s">
        <v>5</v>
      </c>
      <c r="D72" s="7">
        <f>Table218[[#This Row],[Employee''s Essential Occupation; update if required]]</f>
        <v>0</v>
      </c>
      <c r="E72" s="116">
        <f t="shared" si="11"/>
        <v>1</v>
      </c>
      <c r="F72" s="116">
        <f t="shared" si="11"/>
        <v>0</v>
      </c>
      <c r="G72" s="80"/>
      <c r="H72" s="114">
        <f>Table218[[#This Row],[Hourly Rate             (no less than $13.71, no more than $20.00); update if required]]</f>
        <v>0</v>
      </c>
      <c r="I72" s="82">
        <v>0</v>
      </c>
      <c r="J72" s="115">
        <f t="shared" si="3"/>
        <v>20</v>
      </c>
      <c r="K72" s="115" t="str">
        <f t="shared" si="9"/>
        <v>$4.00</v>
      </c>
      <c r="L72" s="130" t="str">
        <f t="shared" si="10"/>
        <v>0</v>
      </c>
      <c r="M72" s="107">
        <f>Table219[[#This Row],[Regular Worked Hours (Excludes OT and nonworked STAT)]]+Table218[[#This Row],[Hours to Date - Cannot Exceed 640]]</f>
        <v>0</v>
      </c>
    </row>
    <row r="73" spans="1:13" s="108" customFormat="1" ht="30.75" customHeight="1" x14ac:dyDescent="0.25">
      <c r="A73" s="117">
        <f>'Information Sheet-COMPLETE 1st'!A80</f>
        <v>0</v>
      </c>
      <c r="B73" s="106">
        <f>'Information Sheet-COMPLETE 1st'!B80</f>
        <v>0</v>
      </c>
      <c r="C73" s="2" t="s">
        <v>5</v>
      </c>
      <c r="D73" s="7">
        <f>Table218[[#This Row],[Employee''s Essential Occupation; update if required]]</f>
        <v>0</v>
      </c>
      <c r="E73" s="116">
        <f t="shared" si="11"/>
        <v>1</v>
      </c>
      <c r="F73" s="116">
        <f t="shared" si="11"/>
        <v>0</v>
      </c>
      <c r="G73" s="80"/>
      <c r="H73" s="114">
        <f>Table218[[#This Row],[Hourly Rate             (no less than $13.71, no more than $20.00); update if required]]</f>
        <v>0</v>
      </c>
      <c r="I73" s="82">
        <v>0</v>
      </c>
      <c r="J73" s="115">
        <f t="shared" si="3"/>
        <v>20</v>
      </c>
      <c r="K73" s="115" t="str">
        <f t="shared" si="9"/>
        <v>$4.00</v>
      </c>
      <c r="L73" s="130" t="str">
        <f t="shared" si="10"/>
        <v>0</v>
      </c>
      <c r="M73" s="107">
        <f>Table219[[#This Row],[Regular Worked Hours (Excludes OT and nonworked STAT)]]+Table218[[#This Row],[Hours to Date - Cannot Exceed 640]]</f>
        <v>0</v>
      </c>
    </row>
    <row r="74" spans="1:13" s="108" customFormat="1" ht="30.75" customHeight="1" x14ac:dyDescent="0.25">
      <c r="A74" s="117">
        <f>'Information Sheet-COMPLETE 1st'!A81</f>
        <v>0</v>
      </c>
      <c r="B74" s="106">
        <f>'Information Sheet-COMPLETE 1st'!B81</f>
        <v>0</v>
      </c>
      <c r="C74" s="2" t="s">
        <v>5</v>
      </c>
      <c r="D74" s="7">
        <f>Table218[[#This Row],[Employee''s Essential Occupation; update if required]]</f>
        <v>0</v>
      </c>
      <c r="E74" s="116">
        <f t="shared" si="11"/>
        <v>1</v>
      </c>
      <c r="F74" s="116">
        <f t="shared" si="11"/>
        <v>0</v>
      </c>
      <c r="G74" s="80"/>
      <c r="H74" s="114">
        <f>Table218[[#This Row],[Hourly Rate             (no less than $13.71, no more than $20.00); update if required]]</f>
        <v>0</v>
      </c>
      <c r="I74" s="82">
        <v>0</v>
      </c>
      <c r="J74" s="115">
        <f t="shared" ref="J74:J106" si="12">20-H74</f>
        <v>20</v>
      </c>
      <c r="K74" s="115" t="str">
        <f t="shared" si="9"/>
        <v>$4.00</v>
      </c>
      <c r="L74" s="130" t="str">
        <f t="shared" si="10"/>
        <v>0</v>
      </c>
      <c r="M74" s="107">
        <f>Table219[[#This Row],[Regular Worked Hours (Excludes OT and nonworked STAT)]]+Table218[[#This Row],[Hours to Date - Cannot Exceed 640]]</f>
        <v>0</v>
      </c>
    </row>
    <row r="75" spans="1:13" s="108" customFormat="1" ht="30.75" customHeight="1" x14ac:dyDescent="0.25">
      <c r="A75" s="117">
        <f>'Information Sheet-COMPLETE 1st'!A82</f>
        <v>0</v>
      </c>
      <c r="B75" s="106">
        <f>'Information Sheet-COMPLETE 1st'!B82</f>
        <v>0</v>
      </c>
      <c r="C75" s="2" t="s">
        <v>5</v>
      </c>
      <c r="D75" s="7">
        <f>Table218[[#This Row],[Employee''s Essential Occupation; update if required]]</f>
        <v>0</v>
      </c>
      <c r="E75" s="116">
        <f t="shared" si="11"/>
        <v>1</v>
      </c>
      <c r="F75" s="116">
        <f t="shared" si="11"/>
        <v>0</v>
      </c>
      <c r="G75" s="80"/>
      <c r="H75" s="114">
        <f>Table218[[#This Row],[Hourly Rate             (no less than $13.71, no more than $20.00); update if required]]</f>
        <v>0</v>
      </c>
      <c r="I75" s="82">
        <v>0</v>
      </c>
      <c r="J75" s="115">
        <f t="shared" si="12"/>
        <v>20</v>
      </c>
      <c r="K75" s="115" t="str">
        <f t="shared" si="9"/>
        <v>$4.00</v>
      </c>
      <c r="L75" s="130" t="str">
        <f t="shared" si="10"/>
        <v>0</v>
      </c>
      <c r="M75" s="107">
        <f>Table219[[#This Row],[Regular Worked Hours (Excludes OT and nonworked STAT)]]+Table218[[#This Row],[Hours to Date - Cannot Exceed 640]]</f>
        <v>0</v>
      </c>
    </row>
    <row r="76" spans="1:13" s="108" customFormat="1" ht="30.75" customHeight="1" x14ac:dyDescent="0.25">
      <c r="A76" s="117">
        <f>'Information Sheet-COMPLETE 1st'!A83</f>
        <v>0</v>
      </c>
      <c r="B76" s="106">
        <f>'Information Sheet-COMPLETE 1st'!B83</f>
        <v>0</v>
      </c>
      <c r="C76" s="2" t="s">
        <v>5</v>
      </c>
      <c r="D76" s="7">
        <f>Table218[[#This Row],[Employee''s Essential Occupation; update if required]]</f>
        <v>0</v>
      </c>
      <c r="E76" s="116">
        <f t="shared" si="11"/>
        <v>1</v>
      </c>
      <c r="F76" s="116">
        <f t="shared" si="11"/>
        <v>0</v>
      </c>
      <c r="G76" s="80"/>
      <c r="H76" s="114">
        <f>Table218[[#This Row],[Hourly Rate             (no less than $13.71, no more than $20.00); update if required]]</f>
        <v>0</v>
      </c>
      <c r="I76" s="82">
        <v>0</v>
      </c>
      <c r="J76" s="115">
        <f t="shared" si="12"/>
        <v>20</v>
      </c>
      <c r="K76" s="115" t="str">
        <f t="shared" si="9"/>
        <v>$4.00</v>
      </c>
      <c r="L76" s="130" t="str">
        <f t="shared" si="10"/>
        <v>0</v>
      </c>
      <c r="M76" s="107">
        <f>Table219[[#This Row],[Regular Worked Hours (Excludes OT and nonworked STAT)]]+Table218[[#This Row],[Hours to Date - Cannot Exceed 640]]</f>
        <v>0</v>
      </c>
    </row>
    <row r="77" spans="1:13" s="108" customFormat="1" ht="30.75" customHeight="1" x14ac:dyDescent="0.25">
      <c r="A77" s="117">
        <f>'Information Sheet-COMPLETE 1st'!A84</f>
        <v>0</v>
      </c>
      <c r="B77" s="106">
        <f>'Information Sheet-COMPLETE 1st'!B84</f>
        <v>0</v>
      </c>
      <c r="C77" s="2" t="s">
        <v>5</v>
      </c>
      <c r="D77" s="7">
        <f>Table218[[#This Row],[Employee''s Essential Occupation; update if required]]</f>
        <v>0</v>
      </c>
      <c r="E77" s="116">
        <f t="shared" si="11"/>
        <v>1</v>
      </c>
      <c r="F77" s="116">
        <f t="shared" si="11"/>
        <v>0</v>
      </c>
      <c r="G77" s="80"/>
      <c r="H77" s="114">
        <f>Table218[[#This Row],[Hourly Rate             (no less than $13.71, no more than $20.00); update if required]]</f>
        <v>0</v>
      </c>
      <c r="I77" s="82">
        <v>0</v>
      </c>
      <c r="J77" s="115">
        <f t="shared" si="12"/>
        <v>20</v>
      </c>
      <c r="K77" s="115" t="str">
        <f t="shared" si="9"/>
        <v>$4.00</v>
      </c>
      <c r="L77" s="130" t="str">
        <f t="shared" si="10"/>
        <v>0</v>
      </c>
      <c r="M77" s="107">
        <f>Table219[[#This Row],[Regular Worked Hours (Excludes OT and nonworked STAT)]]+Table218[[#This Row],[Hours to Date - Cannot Exceed 640]]</f>
        <v>0</v>
      </c>
    </row>
    <row r="78" spans="1:13" s="108" customFormat="1" ht="30.75" customHeight="1" x14ac:dyDescent="0.25">
      <c r="A78" s="117">
        <f>'Information Sheet-COMPLETE 1st'!A85</f>
        <v>0</v>
      </c>
      <c r="B78" s="106">
        <f>'Information Sheet-COMPLETE 1st'!B85</f>
        <v>0</v>
      </c>
      <c r="C78" s="2" t="s">
        <v>5</v>
      </c>
      <c r="D78" s="7">
        <f>Table218[[#This Row],[Employee''s Essential Occupation; update if required]]</f>
        <v>0</v>
      </c>
      <c r="E78" s="116">
        <f t="shared" si="11"/>
        <v>1</v>
      </c>
      <c r="F78" s="116">
        <f t="shared" si="11"/>
        <v>0</v>
      </c>
      <c r="G78" s="80"/>
      <c r="H78" s="114">
        <f>Table218[[#This Row],[Hourly Rate             (no less than $13.71, no more than $20.00); update if required]]</f>
        <v>0</v>
      </c>
      <c r="I78" s="82">
        <v>0</v>
      </c>
      <c r="J78" s="115">
        <f t="shared" si="12"/>
        <v>20</v>
      </c>
      <c r="K78" s="115" t="str">
        <f t="shared" si="9"/>
        <v>$4.00</v>
      </c>
      <c r="L78" s="130" t="str">
        <f t="shared" si="10"/>
        <v>0</v>
      </c>
      <c r="M78" s="107">
        <f>Table219[[#This Row],[Regular Worked Hours (Excludes OT and nonworked STAT)]]+Table218[[#This Row],[Hours to Date - Cannot Exceed 640]]</f>
        <v>0</v>
      </c>
    </row>
    <row r="79" spans="1:13" s="108" customFormat="1" ht="30.75" customHeight="1" x14ac:dyDescent="0.25">
      <c r="A79" s="117">
        <f>'Information Sheet-COMPLETE 1st'!A86</f>
        <v>0</v>
      </c>
      <c r="B79" s="106">
        <f>'Information Sheet-COMPLETE 1st'!B86</f>
        <v>0</v>
      </c>
      <c r="C79" s="2" t="s">
        <v>5</v>
      </c>
      <c r="D79" s="7">
        <f>Table218[[#This Row],[Employee''s Essential Occupation; update if required]]</f>
        <v>0</v>
      </c>
      <c r="E79" s="116">
        <f t="shared" si="11"/>
        <v>1</v>
      </c>
      <c r="F79" s="116">
        <f t="shared" si="11"/>
        <v>0</v>
      </c>
      <c r="G79" s="80"/>
      <c r="H79" s="114">
        <f>Table218[[#This Row],[Hourly Rate             (no less than $13.71, no more than $20.00); update if required]]</f>
        <v>0</v>
      </c>
      <c r="I79" s="82">
        <v>0</v>
      </c>
      <c r="J79" s="115">
        <f t="shared" si="12"/>
        <v>20</v>
      </c>
      <c r="K79" s="115" t="str">
        <f t="shared" si="9"/>
        <v>$4.00</v>
      </c>
      <c r="L79" s="130" t="str">
        <f t="shared" si="10"/>
        <v>0</v>
      </c>
      <c r="M79" s="107">
        <f>Table219[[#This Row],[Regular Worked Hours (Excludes OT and nonworked STAT)]]+Table218[[#This Row],[Hours to Date - Cannot Exceed 640]]</f>
        <v>0</v>
      </c>
    </row>
    <row r="80" spans="1:13" s="108" customFormat="1" ht="30.75" customHeight="1" x14ac:dyDescent="0.25">
      <c r="A80" s="117">
        <f>'Information Sheet-COMPLETE 1st'!A87</f>
        <v>0</v>
      </c>
      <c r="B80" s="106">
        <f>'Information Sheet-COMPLETE 1st'!B87</f>
        <v>0</v>
      </c>
      <c r="C80" s="2" t="s">
        <v>5</v>
      </c>
      <c r="D80" s="7">
        <f>Table218[[#This Row],[Employee''s Essential Occupation; update if required]]</f>
        <v>0</v>
      </c>
      <c r="E80" s="116">
        <f t="shared" si="11"/>
        <v>1</v>
      </c>
      <c r="F80" s="116">
        <f t="shared" si="11"/>
        <v>0</v>
      </c>
      <c r="G80" s="80"/>
      <c r="H80" s="114">
        <f>Table218[[#This Row],[Hourly Rate             (no less than $13.71, no more than $20.00); update if required]]</f>
        <v>0</v>
      </c>
      <c r="I80" s="82">
        <v>0</v>
      </c>
      <c r="J80" s="115">
        <f t="shared" si="12"/>
        <v>20</v>
      </c>
      <c r="K80" s="115" t="str">
        <f t="shared" si="9"/>
        <v>$4.00</v>
      </c>
      <c r="L80" s="130" t="str">
        <f t="shared" si="10"/>
        <v>0</v>
      </c>
      <c r="M80" s="107">
        <f>Table219[[#This Row],[Regular Worked Hours (Excludes OT and nonworked STAT)]]+Table218[[#This Row],[Hours to Date - Cannot Exceed 640]]</f>
        <v>0</v>
      </c>
    </row>
    <row r="81" spans="1:13" s="108" customFormat="1" ht="30.75" customHeight="1" x14ac:dyDescent="0.25">
      <c r="A81" s="117">
        <f>'Information Sheet-COMPLETE 1st'!A88</f>
        <v>0</v>
      </c>
      <c r="B81" s="106">
        <f>'Information Sheet-COMPLETE 1st'!B88</f>
        <v>0</v>
      </c>
      <c r="C81" s="2" t="s">
        <v>5</v>
      </c>
      <c r="D81" s="7">
        <f>Table218[[#This Row],[Employee''s Essential Occupation; update if required]]</f>
        <v>0</v>
      </c>
      <c r="E81" s="116">
        <f t="shared" si="11"/>
        <v>1</v>
      </c>
      <c r="F81" s="116">
        <f t="shared" si="11"/>
        <v>0</v>
      </c>
      <c r="G81" s="80"/>
      <c r="H81" s="114">
        <f>Table218[[#This Row],[Hourly Rate             (no less than $13.71, no more than $20.00); update if required]]</f>
        <v>0</v>
      </c>
      <c r="I81" s="82">
        <v>0</v>
      </c>
      <c r="J81" s="115">
        <f t="shared" si="12"/>
        <v>20</v>
      </c>
      <c r="K81" s="115" t="str">
        <f t="shared" si="9"/>
        <v>$4.00</v>
      </c>
      <c r="L81" s="130" t="str">
        <f t="shared" si="10"/>
        <v>0</v>
      </c>
      <c r="M81" s="107">
        <f>Table219[[#This Row],[Regular Worked Hours (Excludes OT and nonworked STAT)]]+Table218[[#This Row],[Hours to Date - Cannot Exceed 640]]</f>
        <v>0</v>
      </c>
    </row>
    <row r="82" spans="1:13" s="108" customFormat="1" ht="30.75" customHeight="1" x14ac:dyDescent="0.25">
      <c r="A82" s="117">
        <f>'Information Sheet-COMPLETE 1st'!A89</f>
        <v>0</v>
      </c>
      <c r="B82" s="106">
        <f>'Information Sheet-COMPLETE 1st'!B89</f>
        <v>0</v>
      </c>
      <c r="C82" s="2" t="s">
        <v>5</v>
      </c>
      <c r="D82" s="7">
        <f>Table218[[#This Row],[Employee''s Essential Occupation; update if required]]</f>
        <v>0</v>
      </c>
      <c r="E82" s="116">
        <f t="shared" si="11"/>
        <v>1</v>
      </c>
      <c r="F82" s="116">
        <f t="shared" si="11"/>
        <v>0</v>
      </c>
      <c r="G82" s="80"/>
      <c r="H82" s="114">
        <f>Table218[[#This Row],[Hourly Rate             (no less than $13.71, no more than $20.00); update if required]]</f>
        <v>0</v>
      </c>
      <c r="I82" s="82">
        <v>0</v>
      </c>
      <c r="J82" s="115">
        <f t="shared" si="12"/>
        <v>20</v>
      </c>
      <c r="K82" s="115" t="str">
        <f t="shared" si="9"/>
        <v>$4.00</v>
      </c>
      <c r="L82" s="130" t="str">
        <f t="shared" si="10"/>
        <v>0</v>
      </c>
      <c r="M82" s="107">
        <f>Table219[[#This Row],[Regular Worked Hours (Excludes OT and nonworked STAT)]]+Table218[[#This Row],[Hours to Date - Cannot Exceed 640]]</f>
        <v>0</v>
      </c>
    </row>
    <row r="83" spans="1:13" s="108" customFormat="1" ht="30.75" customHeight="1" x14ac:dyDescent="0.25">
      <c r="A83" s="117">
        <f>'Information Sheet-COMPLETE 1st'!A90</f>
        <v>0</v>
      </c>
      <c r="B83" s="106">
        <f>'Information Sheet-COMPLETE 1st'!B90</f>
        <v>0</v>
      </c>
      <c r="C83" s="2" t="s">
        <v>5</v>
      </c>
      <c r="D83" s="7">
        <f>Table218[[#This Row],[Employee''s Essential Occupation; update if required]]</f>
        <v>0</v>
      </c>
      <c r="E83" s="116">
        <f t="shared" si="11"/>
        <v>1</v>
      </c>
      <c r="F83" s="116">
        <f t="shared" si="11"/>
        <v>0</v>
      </c>
      <c r="G83" s="80"/>
      <c r="H83" s="114">
        <f>Table218[[#This Row],[Hourly Rate             (no less than $13.71, no more than $20.00); update if required]]</f>
        <v>0</v>
      </c>
      <c r="I83" s="82">
        <v>0</v>
      </c>
      <c r="J83" s="115">
        <f t="shared" si="12"/>
        <v>20</v>
      </c>
      <c r="K83" s="115" t="str">
        <f t="shared" si="9"/>
        <v>$4.00</v>
      </c>
      <c r="L83" s="130" t="str">
        <f t="shared" si="10"/>
        <v>0</v>
      </c>
      <c r="M83" s="107">
        <f>Table219[[#This Row],[Regular Worked Hours (Excludes OT and nonworked STAT)]]+Table218[[#This Row],[Hours to Date - Cannot Exceed 640]]</f>
        <v>0</v>
      </c>
    </row>
    <row r="84" spans="1:13" s="108" customFormat="1" ht="30.75" customHeight="1" x14ac:dyDescent="0.25">
      <c r="A84" s="117">
        <f>'Information Sheet-COMPLETE 1st'!A91</f>
        <v>0</v>
      </c>
      <c r="B84" s="106">
        <f>'Information Sheet-COMPLETE 1st'!B91</f>
        <v>0</v>
      </c>
      <c r="C84" s="2" t="s">
        <v>5</v>
      </c>
      <c r="D84" s="7">
        <f>Table218[[#This Row],[Employee''s Essential Occupation; update if required]]</f>
        <v>0</v>
      </c>
      <c r="E84" s="116">
        <f t="shared" si="11"/>
        <v>1</v>
      </c>
      <c r="F84" s="116">
        <f t="shared" si="11"/>
        <v>0</v>
      </c>
      <c r="G84" s="80"/>
      <c r="H84" s="114">
        <f>Table218[[#This Row],[Hourly Rate             (no less than $13.71, no more than $20.00); update if required]]</f>
        <v>0</v>
      </c>
      <c r="I84" s="82">
        <v>0</v>
      </c>
      <c r="J84" s="115">
        <f t="shared" si="12"/>
        <v>20</v>
      </c>
      <c r="K84" s="115" t="str">
        <f t="shared" si="9"/>
        <v>$4.00</v>
      </c>
      <c r="L84" s="130" t="str">
        <f t="shared" si="10"/>
        <v>0</v>
      </c>
      <c r="M84" s="107">
        <f>Table219[[#This Row],[Regular Worked Hours (Excludes OT and nonworked STAT)]]+Table218[[#This Row],[Hours to Date - Cannot Exceed 640]]</f>
        <v>0</v>
      </c>
    </row>
    <row r="85" spans="1:13" s="108" customFormat="1" ht="30.75" customHeight="1" x14ac:dyDescent="0.25">
      <c r="A85" s="117">
        <f>'Information Sheet-COMPLETE 1st'!A92</f>
        <v>0</v>
      </c>
      <c r="B85" s="106">
        <f>'Information Sheet-COMPLETE 1st'!B92</f>
        <v>0</v>
      </c>
      <c r="C85" s="2" t="s">
        <v>5</v>
      </c>
      <c r="D85" s="7">
        <f>Table218[[#This Row],[Employee''s Essential Occupation; update if required]]</f>
        <v>0</v>
      </c>
      <c r="E85" s="116">
        <f t="shared" si="11"/>
        <v>1</v>
      </c>
      <c r="F85" s="116">
        <f t="shared" si="11"/>
        <v>0</v>
      </c>
      <c r="G85" s="80"/>
      <c r="H85" s="114">
        <f>Table218[[#This Row],[Hourly Rate             (no less than $13.71, no more than $20.00); update if required]]</f>
        <v>0</v>
      </c>
      <c r="I85" s="82">
        <v>0</v>
      </c>
      <c r="J85" s="115">
        <f t="shared" si="12"/>
        <v>20</v>
      </c>
      <c r="K85" s="115" t="str">
        <f t="shared" si="9"/>
        <v>$4.00</v>
      </c>
      <c r="L85" s="130" t="str">
        <f t="shared" si="10"/>
        <v>0</v>
      </c>
      <c r="M85" s="107">
        <f>Table219[[#This Row],[Regular Worked Hours (Excludes OT and nonworked STAT)]]+Table218[[#This Row],[Hours to Date - Cannot Exceed 640]]</f>
        <v>0</v>
      </c>
    </row>
    <row r="86" spans="1:13" s="108" customFormat="1" ht="30.75" customHeight="1" x14ac:dyDescent="0.25">
      <c r="A86" s="117">
        <f>'Information Sheet-COMPLETE 1st'!A93</f>
        <v>0</v>
      </c>
      <c r="B86" s="106">
        <f>'Information Sheet-COMPLETE 1st'!B93</f>
        <v>0</v>
      </c>
      <c r="C86" s="2" t="s">
        <v>5</v>
      </c>
      <c r="D86" s="7">
        <f>Table218[[#This Row],[Employee''s Essential Occupation; update if required]]</f>
        <v>0</v>
      </c>
      <c r="E86" s="116">
        <f t="shared" si="11"/>
        <v>1</v>
      </c>
      <c r="F86" s="116">
        <f t="shared" si="11"/>
        <v>0</v>
      </c>
      <c r="G86" s="80"/>
      <c r="H86" s="114">
        <f>Table218[[#This Row],[Hourly Rate             (no less than $13.71, no more than $20.00); update if required]]</f>
        <v>0</v>
      </c>
      <c r="I86" s="82">
        <v>0</v>
      </c>
      <c r="J86" s="115">
        <f t="shared" si="12"/>
        <v>20</v>
      </c>
      <c r="K86" s="115" t="str">
        <f t="shared" si="9"/>
        <v>$4.00</v>
      </c>
      <c r="L86" s="130" t="str">
        <f t="shared" si="10"/>
        <v>0</v>
      </c>
      <c r="M86" s="107">
        <f>Table219[[#This Row],[Regular Worked Hours (Excludes OT and nonworked STAT)]]+Table218[[#This Row],[Hours to Date - Cannot Exceed 640]]</f>
        <v>0</v>
      </c>
    </row>
    <row r="87" spans="1:13" s="108" customFormat="1" ht="30.75" customHeight="1" x14ac:dyDescent="0.25">
      <c r="A87" s="117">
        <f>'Information Sheet-COMPLETE 1st'!A94</f>
        <v>0</v>
      </c>
      <c r="B87" s="106">
        <f>'Information Sheet-COMPLETE 1st'!B94</f>
        <v>0</v>
      </c>
      <c r="C87" s="2" t="s">
        <v>5</v>
      </c>
      <c r="D87" s="7">
        <f>Table218[[#This Row],[Employee''s Essential Occupation; update if required]]</f>
        <v>0</v>
      </c>
      <c r="E87" s="116">
        <f t="shared" ref="E87:F102" si="13">E86</f>
        <v>1</v>
      </c>
      <c r="F87" s="116">
        <f t="shared" si="13"/>
        <v>0</v>
      </c>
      <c r="G87" s="80"/>
      <c r="H87" s="114">
        <f>Table218[[#This Row],[Hourly Rate             (no less than $13.71, no more than $20.00); update if required]]</f>
        <v>0</v>
      </c>
      <c r="I87" s="82">
        <v>0</v>
      </c>
      <c r="J87" s="115">
        <f t="shared" si="12"/>
        <v>20</v>
      </c>
      <c r="K87" s="115" t="str">
        <f t="shared" si="9"/>
        <v>$4.00</v>
      </c>
      <c r="L87" s="130" t="str">
        <f t="shared" si="10"/>
        <v>0</v>
      </c>
      <c r="M87" s="107">
        <f>Table219[[#This Row],[Regular Worked Hours (Excludes OT and nonworked STAT)]]+Table218[[#This Row],[Hours to Date - Cannot Exceed 640]]</f>
        <v>0</v>
      </c>
    </row>
    <row r="88" spans="1:13" s="108" customFormat="1" ht="30.75" customHeight="1" x14ac:dyDescent="0.25">
      <c r="A88" s="117">
        <f>'Information Sheet-COMPLETE 1st'!A95</f>
        <v>0</v>
      </c>
      <c r="B88" s="106">
        <f>'Information Sheet-COMPLETE 1st'!B95</f>
        <v>0</v>
      </c>
      <c r="C88" s="2" t="s">
        <v>5</v>
      </c>
      <c r="D88" s="7">
        <f>Table218[[#This Row],[Employee''s Essential Occupation; update if required]]</f>
        <v>0</v>
      </c>
      <c r="E88" s="116">
        <f t="shared" si="13"/>
        <v>1</v>
      </c>
      <c r="F88" s="116">
        <f t="shared" si="13"/>
        <v>0</v>
      </c>
      <c r="G88" s="80"/>
      <c r="H88" s="114">
        <f>Table218[[#This Row],[Hourly Rate             (no less than $13.71, no more than $20.00); update if required]]</f>
        <v>0</v>
      </c>
      <c r="I88" s="82">
        <v>0</v>
      </c>
      <c r="J88" s="115">
        <f t="shared" si="12"/>
        <v>20</v>
      </c>
      <c r="K88" s="115" t="str">
        <f t="shared" si="9"/>
        <v>$4.00</v>
      </c>
      <c r="L88" s="130" t="str">
        <f t="shared" si="10"/>
        <v>0</v>
      </c>
      <c r="M88" s="107">
        <f>Table219[[#This Row],[Regular Worked Hours (Excludes OT and nonworked STAT)]]+Table218[[#This Row],[Hours to Date - Cannot Exceed 640]]</f>
        <v>0</v>
      </c>
    </row>
    <row r="89" spans="1:13" s="108" customFormat="1" ht="30.75" customHeight="1" x14ac:dyDescent="0.25">
      <c r="A89" s="117">
        <f>'Information Sheet-COMPLETE 1st'!A96</f>
        <v>0</v>
      </c>
      <c r="B89" s="106">
        <f>'Information Sheet-COMPLETE 1st'!B96</f>
        <v>0</v>
      </c>
      <c r="C89" s="2" t="s">
        <v>5</v>
      </c>
      <c r="D89" s="7">
        <f>Table218[[#This Row],[Employee''s Essential Occupation; update if required]]</f>
        <v>0</v>
      </c>
      <c r="E89" s="116">
        <f t="shared" si="13"/>
        <v>1</v>
      </c>
      <c r="F89" s="116">
        <f t="shared" si="13"/>
        <v>0</v>
      </c>
      <c r="G89" s="80"/>
      <c r="H89" s="114">
        <f>Table218[[#This Row],[Hourly Rate             (no less than $13.71, no more than $20.00); update if required]]</f>
        <v>0</v>
      </c>
      <c r="I89" s="82">
        <v>0</v>
      </c>
      <c r="J89" s="115">
        <f t="shared" si="12"/>
        <v>20</v>
      </c>
      <c r="K89" s="115" t="str">
        <f t="shared" si="9"/>
        <v>$4.00</v>
      </c>
      <c r="L89" s="130" t="str">
        <f t="shared" si="10"/>
        <v>0</v>
      </c>
      <c r="M89" s="107">
        <f>Table219[[#This Row],[Regular Worked Hours (Excludes OT and nonworked STAT)]]+Table218[[#This Row],[Hours to Date - Cannot Exceed 640]]</f>
        <v>0</v>
      </c>
    </row>
    <row r="90" spans="1:13" s="108" customFormat="1" ht="30.75" customHeight="1" x14ac:dyDescent="0.25">
      <c r="A90" s="117">
        <f>'Information Sheet-COMPLETE 1st'!A97</f>
        <v>0</v>
      </c>
      <c r="B90" s="106">
        <f>'Information Sheet-COMPLETE 1st'!B97</f>
        <v>0</v>
      </c>
      <c r="C90" s="2" t="s">
        <v>5</v>
      </c>
      <c r="D90" s="7">
        <f>Table218[[#This Row],[Employee''s Essential Occupation; update if required]]</f>
        <v>0</v>
      </c>
      <c r="E90" s="116">
        <f t="shared" si="13"/>
        <v>1</v>
      </c>
      <c r="F90" s="116">
        <f t="shared" si="13"/>
        <v>0</v>
      </c>
      <c r="G90" s="80"/>
      <c r="H90" s="114">
        <f>Table218[[#This Row],[Hourly Rate             (no less than $13.71, no more than $20.00); update if required]]</f>
        <v>0</v>
      </c>
      <c r="I90" s="82">
        <v>0</v>
      </c>
      <c r="J90" s="115">
        <f t="shared" si="12"/>
        <v>20</v>
      </c>
      <c r="K90" s="115" t="str">
        <f t="shared" si="9"/>
        <v>$4.00</v>
      </c>
      <c r="L90" s="130" t="str">
        <f t="shared" si="10"/>
        <v>0</v>
      </c>
      <c r="M90" s="107">
        <f>Table219[[#This Row],[Regular Worked Hours (Excludes OT and nonworked STAT)]]+Table218[[#This Row],[Hours to Date - Cannot Exceed 640]]</f>
        <v>0</v>
      </c>
    </row>
    <row r="91" spans="1:13" s="108" customFormat="1" ht="30.75" customHeight="1" x14ac:dyDescent="0.25">
      <c r="A91" s="117">
        <f>'Information Sheet-COMPLETE 1st'!A98</f>
        <v>0</v>
      </c>
      <c r="B91" s="106">
        <f>'Information Sheet-COMPLETE 1st'!B98</f>
        <v>0</v>
      </c>
      <c r="C91" s="2" t="s">
        <v>5</v>
      </c>
      <c r="D91" s="7">
        <f>Table218[[#This Row],[Employee''s Essential Occupation; update if required]]</f>
        <v>0</v>
      </c>
      <c r="E91" s="116">
        <f t="shared" si="13"/>
        <v>1</v>
      </c>
      <c r="F91" s="116">
        <f t="shared" si="13"/>
        <v>0</v>
      </c>
      <c r="G91" s="80"/>
      <c r="H91" s="114">
        <f>Table218[[#This Row],[Hourly Rate             (no less than $13.71, no more than $20.00); update if required]]</f>
        <v>0</v>
      </c>
      <c r="I91" s="82">
        <v>0</v>
      </c>
      <c r="J91" s="115">
        <f t="shared" si="12"/>
        <v>20</v>
      </c>
      <c r="K91" s="115" t="str">
        <f t="shared" si="9"/>
        <v>$4.00</v>
      </c>
      <c r="L91" s="130" t="str">
        <f t="shared" si="10"/>
        <v>0</v>
      </c>
      <c r="M91" s="107">
        <f>Table219[[#This Row],[Regular Worked Hours (Excludes OT and nonworked STAT)]]+Table218[[#This Row],[Hours to Date - Cannot Exceed 640]]</f>
        <v>0</v>
      </c>
    </row>
    <row r="92" spans="1:13" s="108" customFormat="1" ht="30.75" customHeight="1" x14ac:dyDescent="0.25">
      <c r="A92" s="117">
        <f>'Information Sheet-COMPLETE 1st'!A99</f>
        <v>0</v>
      </c>
      <c r="B92" s="106">
        <f>'Information Sheet-COMPLETE 1st'!B99</f>
        <v>0</v>
      </c>
      <c r="C92" s="2" t="s">
        <v>5</v>
      </c>
      <c r="D92" s="7">
        <f>Table218[[#This Row],[Employee''s Essential Occupation; update if required]]</f>
        <v>0</v>
      </c>
      <c r="E92" s="116">
        <f t="shared" si="13"/>
        <v>1</v>
      </c>
      <c r="F92" s="116">
        <f t="shared" si="13"/>
        <v>0</v>
      </c>
      <c r="G92" s="80"/>
      <c r="H92" s="114">
        <f>Table218[[#This Row],[Hourly Rate             (no less than $13.71, no more than $20.00); update if required]]</f>
        <v>0</v>
      </c>
      <c r="I92" s="82">
        <v>0</v>
      </c>
      <c r="J92" s="115">
        <f t="shared" si="12"/>
        <v>20</v>
      </c>
      <c r="K92" s="115" t="str">
        <f t="shared" si="9"/>
        <v>$4.00</v>
      </c>
      <c r="L92" s="130" t="str">
        <f t="shared" si="10"/>
        <v>0</v>
      </c>
      <c r="M92" s="107">
        <f>Table219[[#This Row],[Regular Worked Hours (Excludes OT and nonworked STAT)]]+Table218[[#This Row],[Hours to Date - Cannot Exceed 640]]</f>
        <v>0</v>
      </c>
    </row>
    <row r="93" spans="1:13" s="108" customFormat="1" ht="30.75" customHeight="1" x14ac:dyDescent="0.25">
      <c r="A93" s="117">
        <f>'Information Sheet-COMPLETE 1st'!A100</f>
        <v>0</v>
      </c>
      <c r="B93" s="106">
        <f>'Information Sheet-COMPLETE 1st'!B100</f>
        <v>0</v>
      </c>
      <c r="C93" s="2" t="s">
        <v>5</v>
      </c>
      <c r="D93" s="7">
        <f>Table218[[#This Row],[Employee''s Essential Occupation; update if required]]</f>
        <v>0</v>
      </c>
      <c r="E93" s="116">
        <f t="shared" si="13"/>
        <v>1</v>
      </c>
      <c r="F93" s="116">
        <f t="shared" si="13"/>
        <v>0</v>
      </c>
      <c r="G93" s="80"/>
      <c r="H93" s="114">
        <f>Table218[[#This Row],[Hourly Rate             (no less than $13.71, no more than $20.00); update if required]]</f>
        <v>0</v>
      </c>
      <c r="I93" s="82">
        <v>0</v>
      </c>
      <c r="J93" s="115">
        <f t="shared" si="12"/>
        <v>20</v>
      </c>
      <c r="K93" s="115" t="str">
        <f t="shared" si="9"/>
        <v>$4.00</v>
      </c>
      <c r="L93" s="130" t="str">
        <f t="shared" si="10"/>
        <v>0</v>
      </c>
      <c r="M93" s="107">
        <f>Table219[[#This Row],[Regular Worked Hours (Excludes OT and nonworked STAT)]]+Table218[[#This Row],[Hours to Date - Cannot Exceed 640]]</f>
        <v>0</v>
      </c>
    </row>
    <row r="94" spans="1:13" s="108" customFormat="1" ht="30.75" customHeight="1" x14ac:dyDescent="0.25">
      <c r="A94" s="117">
        <f>'Information Sheet-COMPLETE 1st'!A101</f>
        <v>0</v>
      </c>
      <c r="B94" s="106">
        <f>'Information Sheet-COMPLETE 1st'!B101</f>
        <v>0</v>
      </c>
      <c r="C94" s="2" t="s">
        <v>5</v>
      </c>
      <c r="D94" s="7">
        <f>Table218[[#This Row],[Employee''s Essential Occupation; update if required]]</f>
        <v>0</v>
      </c>
      <c r="E94" s="116">
        <f t="shared" si="13"/>
        <v>1</v>
      </c>
      <c r="F94" s="116">
        <f t="shared" si="13"/>
        <v>0</v>
      </c>
      <c r="G94" s="80"/>
      <c r="H94" s="114">
        <f>Table218[[#This Row],[Hourly Rate             (no less than $13.71, no more than $20.00); update if required]]</f>
        <v>0</v>
      </c>
      <c r="I94" s="82">
        <v>0</v>
      </c>
      <c r="J94" s="115">
        <f t="shared" si="12"/>
        <v>20</v>
      </c>
      <c r="K94" s="115" t="str">
        <f t="shared" si="9"/>
        <v>$4.00</v>
      </c>
      <c r="L94" s="130" t="str">
        <f t="shared" si="10"/>
        <v>0</v>
      </c>
      <c r="M94" s="107">
        <f>Table219[[#This Row],[Regular Worked Hours (Excludes OT and nonworked STAT)]]+Table218[[#This Row],[Hours to Date - Cannot Exceed 640]]</f>
        <v>0</v>
      </c>
    </row>
    <row r="95" spans="1:13" s="108" customFormat="1" ht="30.75" customHeight="1" x14ac:dyDescent="0.25">
      <c r="A95" s="117">
        <f>'Information Sheet-COMPLETE 1st'!A102</f>
        <v>0</v>
      </c>
      <c r="B95" s="106">
        <f>'Information Sheet-COMPLETE 1st'!B102</f>
        <v>0</v>
      </c>
      <c r="C95" s="2" t="s">
        <v>5</v>
      </c>
      <c r="D95" s="7">
        <f>Table218[[#This Row],[Employee''s Essential Occupation; update if required]]</f>
        <v>0</v>
      </c>
      <c r="E95" s="116">
        <f t="shared" si="13"/>
        <v>1</v>
      </c>
      <c r="F95" s="116">
        <f t="shared" si="13"/>
        <v>0</v>
      </c>
      <c r="G95" s="80"/>
      <c r="H95" s="114">
        <f>Table218[[#This Row],[Hourly Rate             (no less than $13.71, no more than $20.00); update if required]]</f>
        <v>0</v>
      </c>
      <c r="I95" s="82">
        <v>0</v>
      </c>
      <c r="J95" s="115">
        <f t="shared" si="12"/>
        <v>20</v>
      </c>
      <c r="K95" s="115" t="str">
        <f t="shared" si="9"/>
        <v>$4.00</v>
      </c>
      <c r="L95" s="130" t="str">
        <f t="shared" si="10"/>
        <v>0</v>
      </c>
      <c r="M95" s="107">
        <f>Table219[[#This Row],[Regular Worked Hours (Excludes OT and nonworked STAT)]]+Table218[[#This Row],[Hours to Date - Cannot Exceed 640]]</f>
        <v>0</v>
      </c>
    </row>
    <row r="96" spans="1:13" s="108" customFormat="1" ht="30.75" customHeight="1" x14ac:dyDescent="0.25">
      <c r="A96" s="117">
        <f>'Information Sheet-COMPLETE 1st'!A103</f>
        <v>0</v>
      </c>
      <c r="B96" s="106">
        <f>'Information Sheet-COMPLETE 1st'!B103</f>
        <v>0</v>
      </c>
      <c r="C96" s="2" t="s">
        <v>5</v>
      </c>
      <c r="D96" s="7">
        <f>Table218[[#This Row],[Employee''s Essential Occupation; update if required]]</f>
        <v>0</v>
      </c>
      <c r="E96" s="116">
        <f t="shared" si="13"/>
        <v>1</v>
      </c>
      <c r="F96" s="116">
        <f t="shared" si="13"/>
        <v>0</v>
      </c>
      <c r="G96" s="80"/>
      <c r="H96" s="114">
        <f>Table218[[#This Row],[Hourly Rate             (no less than $13.71, no more than $20.00); update if required]]</f>
        <v>0</v>
      </c>
      <c r="I96" s="82">
        <v>0</v>
      </c>
      <c r="J96" s="115">
        <f t="shared" si="12"/>
        <v>20</v>
      </c>
      <c r="K96" s="115" t="str">
        <f t="shared" si="9"/>
        <v>$4.00</v>
      </c>
      <c r="L96" s="130" t="str">
        <f t="shared" si="10"/>
        <v>0</v>
      </c>
      <c r="M96" s="107">
        <f>Table219[[#This Row],[Regular Worked Hours (Excludes OT and nonworked STAT)]]+Table218[[#This Row],[Hours to Date - Cannot Exceed 640]]</f>
        <v>0</v>
      </c>
    </row>
    <row r="97" spans="1:13" s="108" customFormat="1" ht="30.75" customHeight="1" x14ac:dyDescent="0.25">
      <c r="A97" s="117">
        <f>'Information Sheet-COMPLETE 1st'!A104</f>
        <v>0</v>
      </c>
      <c r="B97" s="106">
        <f>'Information Sheet-COMPLETE 1st'!B104</f>
        <v>0</v>
      </c>
      <c r="C97" s="2" t="s">
        <v>5</v>
      </c>
      <c r="D97" s="7">
        <f>Table218[[#This Row],[Employee''s Essential Occupation; update if required]]</f>
        <v>0</v>
      </c>
      <c r="E97" s="116">
        <f t="shared" si="13"/>
        <v>1</v>
      </c>
      <c r="F97" s="116">
        <f t="shared" si="13"/>
        <v>0</v>
      </c>
      <c r="G97" s="80"/>
      <c r="H97" s="114">
        <f>Table218[[#This Row],[Hourly Rate             (no less than $13.71, no more than $20.00); update if required]]</f>
        <v>0</v>
      </c>
      <c r="I97" s="82">
        <v>0</v>
      </c>
      <c r="J97" s="115">
        <f t="shared" si="12"/>
        <v>20</v>
      </c>
      <c r="K97" s="115" t="str">
        <f t="shared" si="9"/>
        <v>$4.00</v>
      </c>
      <c r="L97" s="130" t="str">
        <f t="shared" si="10"/>
        <v>0</v>
      </c>
      <c r="M97" s="107">
        <f>Table219[[#This Row],[Regular Worked Hours (Excludes OT and nonworked STAT)]]+Table218[[#This Row],[Hours to Date - Cannot Exceed 640]]</f>
        <v>0</v>
      </c>
    </row>
    <row r="98" spans="1:13" s="108" customFormat="1" ht="30.75" customHeight="1" x14ac:dyDescent="0.25">
      <c r="A98" s="117">
        <f>'Information Sheet-COMPLETE 1st'!A105</f>
        <v>0</v>
      </c>
      <c r="B98" s="106">
        <f>'Information Sheet-COMPLETE 1st'!B105</f>
        <v>0</v>
      </c>
      <c r="C98" s="2" t="s">
        <v>5</v>
      </c>
      <c r="D98" s="7">
        <f>Table218[[#This Row],[Employee''s Essential Occupation; update if required]]</f>
        <v>0</v>
      </c>
      <c r="E98" s="116">
        <f t="shared" si="13"/>
        <v>1</v>
      </c>
      <c r="F98" s="116">
        <f t="shared" si="13"/>
        <v>0</v>
      </c>
      <c r="G98" s="80"/>
      <c r="H98" s="114">
        <f>Table218[[#This Row],[Hourly Rate             (no less than $13.71, no more than $20.00); update if required]]</f>
        <v>0</v>
      </c>
      <c r="I98" s="82">
        <v>0</v>
      </c>
      <c r="J98" s="115">
        <f t="shared" si="12"/>
        <v>20</v>
      </c>
      <c r="K98" s="115" t="str">
        <f t="shared" si="9"/>
        <v>$4.00</v>
      </c>
      <c r="L98" s="130" t="str">
        <f t="shared" si="10"/>
        <v>0</v>
      </c>
      <c r="M98" s="107">
        <f>Table219[[#This Row],[Regular Worked Hours (Excludes OT and nonworked STAT)]]+Table218[[#This Row],[Hours to Date - Cannot Exceed 640]]</f>
        <v>0</v>
      </c>
    </row>
    <row r="99" spans="1:13" s="108" customFormat="1" ht="30.75" customHeight="1" x14ac:dyDescent="0.25">
      <c r="A99" s="117">
        <f>'Information Sheet-COMPLETE 1st'!A106</f>
        <v>0</v>
      </c>
      <c r="B99" s="106">
        <f>'Information Sheet-COMPLETE 1st'!B106</f>
        <v>0</v>
      </c>
      <c r="C99" s="2" t="s">
        <v>5</v>
      </c>
      <c r="D99" s="7">
        <f>Table218[[#This Row],[Employee''s Essential Occupation; update if required]]</f>
        <v>0</v>
      </c>
      <c r="E99" s="116">
        <f t="shared" si="13"/>
        <v>1</v>
      </c>
      <c r="F99" s="116">
        <f t="shared" si="13"/>
        <v>0</v>
      </c>
      <c r="G99" s="80"/>
      <c r="H99" s="114">
        <f>Table218[[#This Row],[Hourly Rate             (no less than $13.71, no more than $20.00); update if required]]</f>
        <v>0</v>
      </c>
      <c r="I99" s="82">
        <v>0</v>
      </c>
      <c r="J99" s="115">
        <f t="shared" si="12"/>
        <v>20</v>
      </c>
      <c r="K99" s="115" t="str">
        <f t="shared" si="9"/>
        <v>$4.00</v>
      </c>
      <c r="L99" s="130" t="str">
        <f t="shared" si="10"/>
        <v>0</v>
      </c>
      <c r="M99" s="107">
        <f>Table219[[#This Row],[Regular Worked Hours (Excludes OT and nonworked STAT)]]+Table218[[#This Row],[Hours to Date - Cannot Exceed 640]]</f>
        <v>0</v>
      </c>
    </row>
    <row r="100" spans="1:13" s="108" customFormat="1" ht="30.75" customHeight="1" x14ac:dyDescent="0.25">
      <c r="A100" s="117">
        <f>'Information Sheet-COMPLETE 1st'!A107</f>
        <v>0</v>
      </c>
      <c r="B100" s="106">
        <f>'Information Sheet-COMPLETE 1st'!B107</f>
        <v>0</v>
      </c>
      <c r="C100" s="2" t="s">
        <v>5</v>
      </c>
      <c r="D100" s="7">
        <f>Table218[[#This Row],[Employee''s Essential Occupation; update if required]]</f>
        <v>0</v>
      </c>
      <c r="E100" s="116">
        <f t="shared" si="13"/>
        <v>1</v>
      </c>
      <c r="F100" s="116">
        <f t="shared" si="13"/>
        <v>0</v>
      </c>
      <c r="G100" s="80"/>
      <c r="H100" s="114">
        <f>Table218[[#This Row],[Hourly Rate             (no less than $13.71, no more than $20.00); update if required]]</f>
        <v>0</v>
      </c>
      <c r="I100" s="82">
        <v>0</v>
      </c>
      <c r="J100" s="115">
        <f t="shared" si="12"/>
        <v>20</v>
      </c>
      <c r="K100" s="115" t="str">
        <f t="shared" si="9"/>
        <v>$4.00</v>
      </c>
      <c r="L100" s="130" t="str">
        <f t="shared" si="10"/>
        <v>0</v>
      </c>
      <c r="M100" s="107">
        <f>Table219[[#This Row],[Regular Worked Hours (Excludes OT and nonworked STAT)]]+Table218[[#This Row],[Hours to Date - Cannot Exceed 640]]</f>
        <v>0</v>
      </c>
    </row>
    <row r="101" spans="1:13" s="108" customFormat="1" ht="30.75" customHeight="1" x14ac:dyDescent="0.25">
      <c r="A101" s="117">
        <f>'Information Sheet-COMPLETE 1st'!A108</f>
        <v>0</v>
      </c>
      <c r="B101" s="106">
        <f>'Information Sheet-COMPLETE 1st'!B108</f>
        <v>0</v>
      </c>
      <c r="C101" s="2" t="s">
        <v>5</v>
      </c>
      <c r="D101" s="7">
        <f>Table218[[#This Row],[Employee''s Essential Occupation; update if required]]</f>
        <v>0</v>
      </c>
      <c r="E101" s="116">
        <f t="shared" si="13"/>
        <v>1</v>
      </c>
      <c r="F101" s="116">
        <f t="shared" si="13"/>
        <v>0</v>
      </c>
      <c r="G101" s="80"/>
      <c r="H101" s="114">
        <f>Table218[[#This Row],[Hourly Rate             (no less than $13.71, no more than $20.00); update if required]]</f>
        <v>0</v>
      </c>
      <c r="I101" s="82">
        <v>0</v>
      </c>
      <c r="J101" s="115">
        <f t="shared" si="12"/>
        <v>20</v>
      </c>
      <c r="K101" s="115" t="str">
        <f t="shared" si="9"/>
        <v>$4.00</v>
      </c>
      <c r="L101" s="130" t="str">
        <f t="shared" si="10"/>
        <v>0</v>
      </c>
      <c r="M101" s="107">
        <f>Table219[[#This Row],[Regular Worked Hours (Excludes OT and nonworked STAT)]]+Table218[[#This Row],[Hours to Date - Cannot Exceed 640]]</f>
        <v>0</v>
      </c>
    </row>
    <row r="102" spans="1:13" s="108" customFormat="1" ht="30.75" customHeight="1" x14ac:dyDescent="0.25">
      <c r="A102" s="117">
        <f>'Information Sheet-COMPLETE 1st'!A109</f>
        <v>0</v>
      </c>
      <c r="B102" s="106">
        <f>'Information Sheet-COMPLETE 1st'!B109</f>
        <v>0</v>
      </c>
      <c r="C102" s="2" t="s">
        <v>5</v>
      </c>
      <c r="D102" s="7">
        <f>Table218[[#This Row],[Employee''s Essential Occupation; update if required]]</f>
        <v>0</v>
      </c>
      <c r="E102" s="116">
        <f t="shared" si="13"/>
        <v>1</v>
      </c>
      <c r="F102" s="116">
        <f t="shared" si="13"/>
        <v>0</v>
      </c>
      <c r="G102" s="80"/>
      <c r="H102" s="114">
        <f>Table218[[#This Row],[Hourly Rate             (no less than $13.71, no more than $20.00); update if required]]</f>
        <v>0</v>
      </c>
      <c r="I102" s="82">
        <v>0</v>
      </c>
      <c r="J102" s="115">
        <f t="shared" si="12"/>
        <v>20</v>
      </c>
      <c r="K102" s="115" t="str">
        <f t="shared" ref="K102:K106" si="14">IF(AND(J102&lt;=3.99,L109&gt;(-100)),J102,"$4.00")</f>
        <v>$4.00</v>
      </c>
      <c r="L102" s="130" t="str">
        <f t="shared" ref="L102:L106" si="15">IF(OR(H102&gt;19.99,H102&lt;13.71),"0",I102*K102)</f>
        <v>0</v>
      </c>
      <c r="M102" s="107">
        <f>Table219[[#This Row],[Regular Worked Hours (Excludes OT and nonworked STAT)]]+Table218[[#This Row],[Hours to Date - Cannot Exceed 640]]</f>
        <v>0</v>
      </c>
    </row>
    <row r="103" spans="1:13" s="108" customFormat="1" ht="30.75" customHeight="1" x14ac:dyDescent="0.25">
      <c r="A103" s="117">
        <f>'Information Sheet-COMPLETE 1st'!A110</f>
        <v>0</v>
      </c>
      <c r="B103" s="106">
        <f>'Information Sheet-COMPLETE 1st'!B110</f>
        <v>0</v>
      </c>
      <c r="C103" s="2" t="s">
        <v>5</v>
      </c>
      <c r="D103" s="7">
        <f>Table218[[#This Row],[Employee''s Essential Occupation; update if required]]</f>
        <v>0</v>
      </c>
      <c r="E103" s="116">
        <f t="shared" ref="E103:F106" si="16">E102</f>
        <v>1</v>
      </c>
      <c r="F103" s="116">
        <f t="shared" si="16"/>
        <v>0</v>
      </c>
      <c r="G103" s="80"/>
      <c r="H103" s="114">
        <f>Table218[[#This Row],[Hourly Rate             (no less than $13.71, no more than $20.00); update if required]]</f>
        <v>0</v>
      </c>
      <c r="I103" s="82">
        <v>0</v>
      </c>
      <c r="J103" s="115">
        <f t="shared" si="12"/>
        <v>20</v>
      </c>
      <c r="K103" s="115" t="str">
        <f t="shared" si="14"/>
        <v>$4.00</v>
      </c>
      <c r="L103" s="130" t="str">
        <f t="shared" si="15"/>
        <v>0</v>
      </c>
      <c r="M103" s="107">
        <f>Table219[[#This Row],[Regular Worked Hours (Excludes OT and nonworked STAT)]]+Table218[[#This Row],[Hours to Date - Cannot Exceed 640]]</f>
        <v>0</v>
      </c>
    </row>
    <row r="104" spans="1:13" s="108" customFormat="1" ht="30.75" customHeight="1" x14ac:dyDescent="0.25">
      <c r="A104" s="117">
        <f>'Information Sheet-COMPLETE 1st'!A111</f>
        <v>0</v>
      </c>
      <c r="B104" s="106">
        <f>'Information Sheet-COMPLETE 1st'!B111</f>
        <v>0</v>
      </c>
      <c r="C104" s="2" t="s">
        <v>5</v>
      </c>
      <c r="D104" s="7">
        <f>Table218[[#This Row],[Employee''s Essential Occupation; update if required]]</f>
        <v>0</v>
      </c>
      <c r="E104" s="116">
        <f t="shared" si="16"/>
        <v>1</v>
      </c>
      <c r="F104" s="116">
        <f t="shared" si="16"/>
        <v>0</v>
      </c>
      <c r="G104" s="80"/>
      <c r="H104" s="114">
        <f>Table218[[#This Row],[Hourly Rate             (no less than $13.71, no more than $20.00); update if required]]</f>
        <v>0</v>
      </c>
      <c r="I104" s="82">
        <v>0</v>
      </c>
      <c r="J104" s="115">
        <f t="shared" si="12"/>
        <v>20</v>
      </c>
      <c r="K104" s="115" t="str">
        <f t="shared" si="14"/>
        <v>$4.00</v>
      </c>
      <c r="L104" s="130" t="str">
        <f t="shared" si="15"/>
        <v>0</v>
      </c>
      <c r="M104" s="107">
        <f>Table219[[#This Row],[Regular Worked Hours (Excludes OT and nonworked STAT)]]+Table218[[#This Row],[Hours to Date - Cannot Exceed 640]]</f>
        <v>0</v>
      </c>
    </row>
    <row r="105" spans="1:13" s="108" customFormat="1" ht="30.75" customHeight="1" x14ac:dyDescent="0.25">
      <c r="A105" s="117">
        <f>'Information Sheet-COMPLETE 1st'!A112</f>
        <v>0</v>
      </c>
      <c r="B105" s="106">
        <f>'Information Sheet-COMPLETE 1st'!B112</f>
        <v>0</v>
      </c>
      <c r="C105" s="2" t="s">
        <v>5</v>
      </c>
      <c r="D105" s="7">
        <f>Table218[[#This Row],[Employee''s Essential Occupation; update if required]]</f>
        <v>0</v>
      </c>
      <c r="E105" s="116">
        <f t="shared" si="16"/>
        <v>1</v>
      </c>
      <c r="F105" s="116">
        <f t="shared" si="16"/>
        <v>0</v>
      </c>
      <c r="G105" s="80"/>
      <c r="H105" s="114">
        <f>Table218[[#This Row],[Hourly Rate             (no less than $13.71, no more than $20.00); update if required]]</f>
        <v>0</v>
      </c>
      <c r="I105" s="82">
        <v>0</v>
      </c>
      <c r="J105" s="115">
        <f t="shared" si="12"/>
        <v>20</v>
      </c>
      <c r="K105" s="115" t="str">
        <f t="shared" si="14"/>
        <v>$4.00</v>
      </c>
      <c r="L105" s="130" t="str">
        <f t="shared" si="15"/>
        <v>0</v>
      </c>
      <c r="M105" s="107">
        <f>Table219[[#This Row],[Regular Worked Hours (Excludes OT and nonworked STAT)]]+Table218[[#This Row],[Hours to Date - Cannot Exceed 640]]</f>
        <v>0</v>
      </c>
    </row>
    <row r="106" spans="1:13" s="108" customFormat="1" ht="30.75" customHeight="1" x14ac:dyDescent="0.25">
      <c r="A106" s="117">
        <f>'Information Sheet-COMPLETE 1st'!A113</f>
        <v>0</v>
      </c>
      <c r="B106" s="106">
        <f>'Information Sheet-COMPLETE 1st'!B113</f>
        <v>0</v>
      </c>
      <c r="C106" s="2" t="s">
        <v>5</v>
      </c>
      <c r="D106" s="7">
        <f>Table218[[#This Row],[Employee''s Essential Occupation; update if required]]</f>
        <v>0</v>
      </c>
      <c r="E106" s="116">
        <f t="shared" si="16"/>
        <v>1</v>
      </c>
      <c r="F106" s="116">
        <f t="shared" si="16"/>
        <v>0</v>
      </c>
      <c r="G106" s="80"/>
      <c r="H106" s="114">
        <f>Table218[[#This Row],[Hourly Rate             (no less than $13.71, no more than $20.00); update if required]]</f>
        <v>0</v>
      </c>
      <c r="I106" s="82">
        <v>0</v>
      </c>
      <c r="J106" s="115">
        <f t="shared" si="12"/>
        <v>20</v>
      </c>
      <c r="K106" s="115" t="str">
        <f t="shared" si="14"/>
        <v>$4.00</v>
      </c>
      <c r="L106" s="130" t="str">
        <f t="shared" si="15"/>
        <v>0</v>
      </c>
      <c r="M106" s="107">
        <f>Table219[[#This Row],[Regular Worked Hours (Excludes OT and nonworked STAT)]]+Table218[[#This Row],[Hours to Date - Cannot Exceed 640]]</f>
        <v>0</v>
      </c>
    </row>
    <row r="107" spans="1:13" s="109" customFormat="1" ht="16.5" x14ac:dyDescent="0.3">
      <c r="C107" s="76"/>
      <c r="D107" s="76"/>
      <c r="E107" s="76"/>
      <c r="F107" s="151" t="s">
        <v>73</v>
      </c>
      <c r="G107" s="151"/>
      <c r="H107" s="151"/>
      <c r="I107" s="151"/>
      <c r="J107" s="151"/>
      <c r="K107" s="124"/>
      <c r="L107" s="110">
        <f>IF(F6&gt;44242, 0,SUM(L6:L106))</f>
        <v>0</v>
      </c>
    </row>
  </sheetData>
  <sheetProtection password="CDD8" sheet="1" formatCells="0" selectLockedCells="1" autoFilter="0"/>
  <mergeCells count="3">
    <mergeCell ref="A1:L1"/>
    <mergeCell ref="B2:L2"/>
    <mergeCell ref="F107:J107"/>
  </mergeCells>
  <conditionalFormatting sqref="H6:H106">
    <cfRule type="cellIs" dxfId="112" priority="3" operator="lessThan">
      <formula>13.71</formula>
    </cfRule>
    <cfRule type="cellIs" dxfId="111" priority="6" operator="greaterThan">
      <formula>19.99</formula>
    </cfRule>
    <cfRule type="cellIs" dxfId="110" priority="7" operator="greaterThan">
      <formula>20</formula>
    </cfRule>
  </conditionalFormatting>
  <conditionalFormatting sqref="C6:C106">
    <cfRule type="cellIs" dxfId="109" priority="5" operator="equal">
      <formula>"NO"</formula>
    </cfRule>
  </conditionalFormatting>
  <conditionalFormatting sqref="E6 F6">
    <cfRule type="cellIs" dxfId="108" priority="4" operator="lessThan">
      <formula>44119</formula>
    </cfRule>
  </conditionalFormatting>
  <conditionalFormatting sqref="M6:M106">
    <cfRule type="cellIs" dxfId="107" priority="2" operator="greaterThan">
      <formula>640</formula>
    </cfRule>
  </conditionalFormatting>
  <conditionalFormatting sqref="F6">
    <cfRule type="cellIs" dxfId="106" priority="1" operator="greaterThan">
      <formula>44242</formula>
    </cfRule>
  </conditionalFormatting>
  <hyperlinks>
    <hyperlink ref="A8:B8" r:id="rId1" display="Active/In Compliance with Corporate Affairs "/>
  </hyperlinks>
  <pageMargins left="0.7" right="0.7" top="0.75" bottom="0.75" header="0.3" footer="0.3"/>
  <pageSetup paperSize="5" scale="76"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LIST!$C$1:$C$2</xm:f>
          </x14:formula1>
          <xm:sqref>C6:C106</xm:sqref>
        </x14:dataValidation>
        <x14:dataValidation type="list" allowBlank="1" showInputMessage="1" showErrorMessage="1">
          <x14:formula1>
            <xm:f>LIST!$D$5:$D$6</xm:f>
          </x14:formula1>
          <xm:sqref>G6:G106</xm:sqref>
        </x14:dataValidation>
        <x14:dataValidation type="list" allowBlank="1" showInputMessage="1" showErrorMessage="1">
          <x14:formula1>
            <xm:f>LIST!#REF!</xm:f>
          </x14:formula1>
          <xm:sqref>B110:B116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M107"/>
  <sheetViews>
    <sheetView zoomScaleNormal="100" workbookViewId="0">
      <selection activeCell="A2" sqref="A2"/>
    </sheetView>
  </sheetViews>
  <sheetFormatPr defaultColWidth="9.140625" defaultRowHeight="15" x14ac:dyDescent="0.25"/>
  <cols>
    <col min="1" max="1" width="53.42578125" style="106" bestFit="1" customWidth="1"/>
    <col min="2" max="2" width="31.5703125" style="106" customWidth="1"/>
    <col min="3" max="3" width="22.85546875" style="7" hidden="1" customWidth="1"/>
    <col min="4" max="4" width="29.7109375" style="7" customWidth="1"/>
    <col min="5" max="5" width="16.7109375" style="7" customWidth="1"/>
    <col min="6" max="6" width="16.7109375" style="106" customWidth="1"/>
    <col min="7" max="7" width="15" style="106" hidden="1" customWidth="1"/>
    <col min="8" max="8" width="20.7109375" style="7" customWidth="1"/>
    <col min="9" max="9" width="19.140625" style="106" customWidth="1"/>
    <col min="10" max="11" width="13.5703125" style="106" hidden="1" customWidth="1"/>
    <col min="12" max="12" width="14.85546875" style="133" customWidth="1"/>
    <col min="13" max="13" width="21.140625" style="106" bestFit="1" customWidth="1"/>
    <col min="14" max="16384" width="9.140625" style="106"/>
  </cols>
  <sheetData>
    <row r="1" spans="1:13" s="107" customFormat="1" ht="52.5" customHeight="1" x14ac:dyDescent="0.2">
      <c r="A1" s="141" t="s">
        <v>54</v>
      </c>
      <c r="B1" s="141"/>
      <c r="C1" s="141"/>
      <c r="D1" s="141"/>
      <c r="E1" s="141"/>
      <c r="F1" s="141"/>
      <c r="G1" s="141"/>
      <c r="H1" s="141"/>
      <c r="I1" s="141"/>
      <c r="J1" s="141"/>
      <c r="K1" s="141"/>
      <c r="L1" s="141"/>
      <c r="M1" s="141"/>
    </row>
    <row r="2" spans="1:13" s="108" customFormat="1" ht="33.75" customHeight="1" x14ac:dyDescent="0.25">
      <c r="A2" s="111" t="s">
        <v>66</v>
      </c>
      <c r="B2" s="152" t="str">
        <f>'Period Seven'!B2:L2</f>
        <v>INDIQUEZ LA DÉNOMINATION SOCIALE OU LE NOM DE L'ENTREPRISE ICI</v>
      </c>
      <c r="C2" s="152"/>
      <c r="D2" s="152"/>
      <c r="E2" s="152"/>
      <c r="F2" s="152"/>
      <c r="G2" s="152"/>
      <c r="H2" s="152"/>
      <c r="I2" s="152"/>
      <c r="J2" s="152"/>
      <c r="K2" s="152"/>
      <c r="L2" s="152"/>
    </row>
    <row r="3" spans="1:13" s="108" customFormat="1" ht="8.25" customHeight="1" x14ac:dyDescent="0.25">
      <c r="A3" s="112"/>
      <c r="B3" s="10"/>
      <c r="C3" s="15"/>
      <c r="D3" s="15"/>
      <c r="E3" s="17"/>
      <c r="F3" s="10"/>
      <c r="G3" s="10"/>
      <c r="H3" s="17"/>
      <c r="I3" s="10"/>
      <c r="L3" s="112"/>
    </row>
    <row r="4" spans="1:13" s="108" customFormat="1" ht="6.75" customHeight="1" x14ac:dyDescent="0.25">
      <c r="A4" s="112"/>
      <c r="B4" s="112"/>
      <c r="C4" s="22"/>
      <c r="D4" s="15"/>
      <c r="E4" s="15"/>
      <c r="F4" s="112"/>
      <c r="G4" s="112"/>
      <c r="H4" s="15"/>
      <c r="I4" s="112"/>
      <c r="L4" s="112"/>
    </row>
    <row r="5" spans="1:13" s="24" customFormat="1" ht="120" x14ac:dyDescent="0.25">
      <c r="A5" s="89" t="s">
        <v>60</v>
      </c>
      <c r="B5" s="89" t="s">
        <v>61</v>
      </c>
      <c r="C5" s="89" t="s">
        <v>34</v>
      </c>
      <c r="D5" s="89" t="s">
        <v>74</v>
      </c>
      <c r="E5" s="89" t="s">
        <v>68</v>
      </c>
      <c r="F5" s="89" t="s">
        <v>69</v>
      </c>
      <c r="G5" s="89" t="s">
        <v>10</v>
      </c>
      <c r="H5" s="89" t="s">
        <v>75</v>
      </c>
      <c r="I5" s="89" t="s">
        <v>71</v>
      </c>
      <c r="J5" s="89" t="s">
        <v>0</v>
      </c>
      <c r="K5" s="89" t="s">
        <v>43</v>
      </c>
      <c r="L5" s="89" t="s">
        <v>72</v>
      </c>
      <c r="M5" s="89" t="s">
        <v>76</v>
      </c>
    </row>
    <row r="6" spans="1:13" ht="30.75" customHeight="1" x14ac:dyDescent="0.25">
      <c r="A6" s="113">
        <f>'Information Sheet-COMPLETE 1st'!A13</f>
        <v>0</v>
      </c>
      <c r="B6" s="107">
        <f>'Information Sheet-COMPLETE 1st'!B13</f>
        <v>0</v>
      </c>
      <c r="C6" s="2"/>
      <c r="D6" s="7">
        <f>Table219[[#This Row],[Employee''s Essential Occupation; update if required]]</f>
        <v>0</v>
      </c>
      <c r="E6" s="120">
        <f>Table219[[#This Row],[Work Period End - CAN''T BE AFTER FEBRUARY 15]]+1</f>
        <v>1</v>
      </c>
      <c r="F6" s="119"/>
      <c r="G6" s="80"/>
      <c r="H6" s="114">
        <f>Table219[[#This Row],[Hourly Rate             (no less than $13.71, no more than $20.00); update if required]]</f>
        <v>0</v>
      </c>
      <c r="I6" s="82">
        <v>0</v>
      </c>
      <c r="J6" s="115">
        <f>20-H6</f>
        <v>20</v>
      </c>
      <c r="K6" s="115" t="str">
        <f t="shared" ref="K6:K37" si="0">IF(AND(J6&lt;=3.99,L13&gt;(-100)),J6,"$4.00")</f>
        <v>$4.00</v>
      </c>
      <c r="L6" s="130" t="str">
        <f t="shared" ref="L6:L37" si="1">IF(OR(H6&gt;19.99,H6&lt;13.71),"0",I6*K6)</f>
        <v>0</v>
      </c>
      <c r="M6" s="107">
        <f>Table220[[#This Row],[Regular Worked Hours (Excludes OT and nonworked STAT)]]+Table219[[#This Row],[Hours to Date - Cannot Exceed 640]]</f>
        <v>0</v>
      </c>
    </row>
    <row r="7" spans="1:13" ht="30.75" customHeight="1" x14ac:dyDescent="0.25">
      <c r="A7" s="113">
        <f>'Information Sheet-COMPLETE 1st'!A14</f>
        <v>0</v>
      </c>
      <c r="B7" s="107">
        <f>'Information Sheet-COMPLETE 1st'!B14</f>
        <v>0</v>
      </c>
      <c r="C7" s="2"/>
      <c r="D7" s="7">
        <f>Table219[[#This Row],[Employee''s Essential Occupation; update if required]]</f>
        <v>0</v>
      </c>
      <c r="E7" s="116">
        <f t="shared" ref="E7:F22" si="2">E6</f>
        <v>1</v>
      </c>
      <c r="F7" s="116">
        <f t="shared" si="2"/>
        <v>0</v>
      </c>
      <c r="G7" s="80"/>
      <c r="H7" s="114">
        <f>Table219[[#This Row],[Hourly Rate             (no less than $13.71, no more than $20.00); update if required]]</f>
        <v>0</v>
      </c>
      <c r="I7" s="82">
        <v>0</v>
      </c>
      <c r="J7" s="115">
        <f>20-H7</f>
        <v>20</v>
      </c>
      <c r="K7" s="115" t="str">
        <f t="shared" si="0"/>
        <v>$4.00</v>
      </c>
      <c r="L7" s="130" t="str">
        <f t="shared" si="1"/>
        <v>0</v>
      </c>
      <c r="M7" s="107">
        <f>Table220[[#This Row],[Regular Worked Hours (Excludes OT and nonworked STAT)]]+Table219[[#This Row],[Hours to Date - Cannot Exceed 640]]</f>
        <v>0</v>
      </c>
    </row>
    <row r="8" spans="1:13" ht="30.75" customHeight="1" x14ac:dyDescent="0.25">
      <c r="A8" s="113">
        <f>'Information Sheet-COMPLETE 1st'!A15</f>
        <v>0</v>
      </c>
      <c r="B8" s="107">
        <f>'Information Sheet-COMPLETE 1st'!B15</f>
        <v>0</v>
      </c>
      <c r="C8" s="2"/>
      <c r="D8" s="7">
        <f>Table219[[#This Row],[Employee''s Essential Occupation; update if required]]</f>
        <v>0</v>
      </c>
      <c r="E8" s="116">
        <f t="shared" si="2"/>
        <v>1</v>
      </c>
      <c r="F8" s="116">
        <f t="shared" si="2"/>
        <v>0</v>
      </c>
      <c r="G8" s="80"/>
      <c r="H8" s="114">
        <f>Table219[[#This Row],[Hourly Rate             (no less than $13.71, no more than $20.00); update if required]]</f>
        <v>0</v>
      </c>
      <c r="I8" s="82">
        <v>0</v>
      </c>
      <c r="J8" s="115">
        <f>20-H8</f>
        <v>20</v>
      </c>
      <c r="K8" s="115" t="str">
        <f t="shared" si="0"/>
        <v>$4.00</v>
      </c>
      <c r="L8" s="130" t="str">
        <f t="shared" si="1"/>
        <v>0</v>
      </c>
      <c r="M8" s="107">
        <f>Table220[[#This Row],[Regular Worked Hours (Excludes OT and nonworked STAT)]]+Table219[[#This Row],[Hours to Date - Cannot Exceed 640]]</f>
        <v>0</v>
      </c>
    </row>
    <row r="9" spans="1:13" ht="30.75" customHeight="1" x14ac:dyDescent="0.25">
      <c r="A9" s="113">
        <f>'Information Sheet-COMPLETE 1st'!A16</f>
        <v>0</v>
      </c>
      <c r="B9" s="107">
        <f>'Information Sheet-COMPLETE 1st'!B16</f>
        <v>0</v>
      </c>
      <c r="C9" s="2"/>
      <c r="D9" s="7">
        <f>Table219[[#This Row],[Employee''s Essential Occupation; update if required]]</f>
        <v>0</v>
      </c>
      <c r="E9" s="116">
        <f t="shared" si="2"/>
        <v>1</v>
      </c>
      <c r="F9" s="116">
        <f t="shared" si="2"/>
        <v>0</v>
      </c>
      <c r="G9" s="80"/>
      <c r="H9" s="114">
        <f>Table219[[#This Row],[Hourly Rate             (no less than $13.71, no more than $20.00); update if required]]</f>
        <v>0</v>
      </c>
      <c r="I9" s="82">
        <v>0</v>
      </c>
      <c r="J9" s="115">
        <f>20-H9</f>
        <v>20</v>
      </c>
      <c r="K9" s="115" t="str">
        <f t="shared" si="0"/>
        <v>$4.00</v>
      </c>
      <c r="L9" s="130" t="str">
        <f t="shared" si="1"/>
        <v>0</v>
      </c>
      <c r="M9" s="107">
        <f>Table220[[#This Row],[Regular Worked Hours (Excludes OT and nonworked STAT)]]+Table219[[#This Row],[Hours to Date - Cannot Exceed 640]]</f>
        <v>0</v>
      </c>
    </row>
    <row r="10" spans="1:13" s="108" customFormat="1" ht="30.75" customHeight="1" x14ac:dyDescent="0.25">
      <c r="A10" s="113">
        <f>'Information Sheet-COMPLETE 1st'!A17</f>
        <v>0</v>
      </c>
      <c r="B10" s="107">
        <f>'Information Sheet-COMPLETE 1st'!B17</f>
        <v>0</v>
      </c>
      <c r="C10" s="2"/>
      <c r="D10" s="7">
        <f>Table219[[#This Row],[Employee''s Essential Occupation; update if required]]</f>
        <v>0</v>
      </c>
      <c r="E10" s="116">
        <f t="shared" si="2"/>
        <v>1</v>
      </c>
      <c r="F10" s="116">
        <f t="shared" si="2"/>
        <v>0</v>
      </c>
      <c r="G10" s="80"/>
      <c r="H10" s="114">
        <f>Table219[[#This Row],[Hourly Rate             (no less than $13.71, no more than $20.00); update if required]]</f>
        <v>0</v>
      </c>
      <c r="I10" s="82">
        <v>0</v>
      </c>
      <c r="J10" s="115">
        <f t="shared" ref="J10:J73" si="3">20-H10</f>
        <v>20</v>
      </c>
      <c r="K10" s="115" t="str">
        <f t="shared" si="0"/>
        <v>$4.00</v>
      </c>
      <c r="L10" s="130" t="str">
        <f t="shared" si="1"/>
        <v>0</v>
      </c>
      <c r="M10" s="107">
        <f>Table220[[#This Row],[Regular Worked Hours (Excludes OT and nonworked STAT)]]+Table219[[#This Row],[Hours to Date - Cannot Exceed 640]]</f>
        <v>0</v>
      </c>
    </row>
    <row r="11" spans="1:13" s="108" customFormat="1" ht="30.75" customHeight="1" x14ac:dyDescent="0.25">
      <c r="A11" s="113">
        <f>'Information Sheet-COMPLETE 1st'!A18</f>
        <v>0</v>
      </c>
      <c r="B11" s="107">
        <f>'Information Sheet-COMPLETE 1st'!B18</f>
        <v>0</v>
      </c>
      <c r="C11" s="2"/>
      <c r="D11" s="7">
        <f>Table219[[#This Row],[Employee''s Essential Occupation; update if required]]</f>
        <v>0</v>
      </c>
      <c r="E11" s="116">
        <f t="shared" si="2"/>
        <v>1</v>
      </c>
      <c r="F11" s="116">
        <f t="shared" si="2"/>
        <v>0</v>
      </c>
      <c r="G11" s="80"/>
      <c r="H11" s="114">
        <f>Table219[[#This Row],[Hourly Rate             (no less than $13.71, no more than $20.00); update if required]]</f>
        <v>0</v>
      </c>
      <c r="I11" s="82">
        <v>0</v>
      </c>
      <c r="J11" s="115">
        <f t="shared" si="3"/>
        <v>20</v>
      </c>
      <c r="K11" s="115" t="str">
        <f t="shared" si="0"/>
        <v>$4.00</v>
      </c>
      <c r="L11" s="130" t="str">
        <f t="shared" si="1"/>
        <v>0</v>
      </c>
      <c r="M11" s="107">
        <f>Table220[[#This Row],[Regular Worked Hours (Excludes OT and nonworked STAT)]]+Table219[[#This Row],[Hours to Date - Cannot Exceed 640]]</f>
        <v>0</v>
      </c>
    </row>
    <row r="12" spans="1:13" s="108" customFormat="1" ht="30.75" customHeight="1" x14ac:dyDescent="0.25">
      <c r="A12" s="113">
        <f>'Information Sheet-COMPLETE 1st'!A19</f>
        <v>0</v>
      </c>
      <c r="B12" s="107">
        <f>'Information Sheet-COMPLETE 1st'!B19</f>
        <v>0</v>
      </c>
      <c r="C12" s="2"/>
      <c r="D12" s="7">
        <f>Table219[[#This Row],[Employee''s Essential Occupation; update if required]]</f>
        <v>0</v>
      </c>
      <c r="E12" s="116">
        <f t="shared" si="2"/>
        <v>1</v>
      </c>
      <c r="F12" s="116">
        <f t="shared" si="2"/>
        <v>0</v>
      </c>
      <c r="G12" s="80"/>
      <c r="H12" s="114">
        <f>Table219[[#This Row],[Hourly Rate             (no less than $13.71, no more than $20.00); update if required]]</f>
        <v>0</v>
      </c>
      <c r="I12" s="82">
        <v>0</v>
      </c>
      <c r="J12" s="115">
        <f t="shared" si="3"/>
        <v>20</v>
      </c>
      <c r="K12" s="115" t="str">
        <f t="shared" si="0"/>
        <v>$4.00</v>
      </c>
      <c r="L12" s="130" t="str">
        <f t="shared" si="1"/>
        <v>0</v>
      </c>
      <c r="M12" s="107">
        <f>Table220[[#This Row],[Regular Worked Hours (Excludes OT and nonworked STAT)]]+Table219[[#This Row],[Hours to Date - Cannot Exceed 640]]</f>
        <v>0</v>
      </c>
    </row>
    <row r="13" spans="1:13" s="108" customFormat="1" ht="30.75" customHeight="1" x14ac:dyDescent="0.25">
      <c r="A13" s="113">
        <f>'Information Sheet-COMPLETE 1st'!A20</f>
        <v>0</v>
      </c>
      <c r="B13" s="107">
        <f>'Information Sheet-COMPLETE 1st'!B20</f>
        <v>0</v>
      </c>
      <c r="C13" s="2"/>
      <c r="D13" s="7">
        <f>Table219[[#This Row],[Employee''s Essential Occupation; update if required]]</f>
        <v>0</v>
      </c>
      <c r="E13" s="116">
        <f t="shared" si="2"/>
        <v>1</v>
      </c>
      <c r="F13" s="116">
        <f t="shared" si="2"/>
        <v>0</v>
      </c>
      <c r="G13" s="80"/>
      <c r="H13" s="114">
        <f>Table219[[#This Row],[Hourly Rate             (no less than $13.71, no more than $20.00); update if required]]</f>
        <v>0</v>
      </c>
      <c r="I13" s="82">
        <v>0</v>
      </c>
      <c r="J13" s="115">
        <f t="shared" si="3"/>
        <v>20</v>
      </c>
      <c r="K13" s="115" t="str">
        <f t="shared" si="0"/>
        <v>$4.00</v>
      </c>
      <c r="L13" s="130" t="str">
        <f t="shared" si="1"/>
        <v>0</v>
      </c>
      <c r="M13" s="107">
        <f>Table220[[#This Row],[Regular Worked Hours (Excludes OT and nonworked STAT)]]+Table219[[#This Row],[Hours to Date - Cannot Exceed 640]]</f>
        <v>0</v>
      </c>
    </row>
    <row r="14" spans="1:13" s="108" customFormat="1" ht="30.75" customHeight="1" x14ac:dyDescent="0.25">
      <c r="A14" s="113">
        <f>'Information Sheet-COMPLETE 1st'!A21</f>
        <v>0</v>
      </c>
      <c r="B14" s="107">
        <f>'Information Sheet-COMPLETE 1st'!B21</f>
        <v>0</v>
      </c>
      <c r="C14" s="2"/>
      <c r="D14" s="7">
        <f>Table219[[#This Row],[Employee''s Essential Occupation; update if required]]</f>
        <v>0</v>
      </c>
      <c r="E14" s="116">
        <f t="shared" si="2"/>
        <v>1</v>
      </c>
      <c r="F14" s="116">
        <f t="shared" si="2"/>
        <v>0</v>
      </c>
      <c r="G14" s="80"/>
      <c r="H14" s="114">
        <f>Table219[[#This Row],[Hourly Rate             (no less than $13.71, no more than $20.00); update if required]]</f>
        <v>0</v>
      </c>
      <c r="I14" s="82">
        <v>0</v>
      </c>
      <c r="J14" s="115">
        <f t="shared" si="3"/>
        <v>20</v>
      </c>
      <c r="K14" s="115" t="str">
        <f t="shared" si="0"/>
        <v>$4.00</v>
      </c>
      <c r="L14" s="130" t="str">
        <f t="shared" si="1"/>
        <v>0</v>
      </c>
      <c r="M14" s="107">
        <f>Table220[[#This Row],[Regular Worked Hours (Excludes OT and nonworked STAT)]]+Table219[[#This Row],[Hours to Date - Cannot Exceed 640]]</f>
        <v>0</v>
      </c>
    </row>
    <row r="15" spans="1:13" s="108" customFormat="1" ht="30.75" customHeight="1" x14ac:dyDescent="0.25">
      <c r="A15" s="113">
        <f>'Information Sheet-COMPLETE 1st'!A22</f>
        <v>0</v>
      </c>
      <c r="B15" s="107">
        <f>'Information Sheet-COMPLETE 1st'!B22</f>
        <v>0</v>
      </c>
      <c r="C15" s="2"/>
      <c r="D15" s="7">
        <f>Table219[[#This Row],[Employee''s Essential Occupation; update if required]]</f>
        <v>0</v>
      </c>
      <c r="E15" s="116">
        <f t="shared" si="2"/>
        <v>1</v>
      </c>
      <c r="F15" s="116">
        <f t="shared" si="2"/>
        <v>0</v>
      </c>
      <c r="G15" s="80"/>
      <c r="H15" s="114">
        <f>Table219[[#This Row],[Hourly Rate             (no less than $13.71, no more than $20.00); update if required]]</f>
        <v>0</v>
      </c>
      <c r="I15" s="82">
        <v>0</v>
      </c>
      <c r="J15" s="115">
        <f t="shared" si="3"/>
        <v>20</v>
      </c>
      <c r="K15" s="115" t="str">
        <f t="shared" si="0"/>
        <v>$4.00</v>
      </c>
      <c r="L15" s="130" t="str">
        <f t="shared" si="1"/>
        <v>0</v>
      </c>
      <c r="M15" s="107">
        <f>Table220[[#This Row],[Regular Worked Hours (Excludes OT and nonworked STAT)]]+Table219[[#This Row],[Hours to Date - Cannot Exceed 640]]</f>
        <v>0</v>
      </c>
    </row>
    <row r="16" spans="1:13" s="108" customFormat="1" ht="30.75" customHeight="1" x14ac:dyDescent="0.25">
      <c r="A16" s="113">
        <f>'Information Sheet-COMPLETE 1st'!A23</f>
        <v>0</v>
      </c>
      <c r="B16" s="107">
        <f>'Information Sheet-COMPLETE 1st'!B23</f>
        <v>0</v>
      </c>
      <c r="C16" s="2"/>
      <c r="D16" s="7">
        <f>Table219[[#This Row],[Employee''s Essential Occupation; update if required]]</f>
        <v>0</v>
      </c>
      <c r="E16" s="116">
        <f t="shared" si="2"/>
        <v>1</v>
      </c>
      <c r="F16" s="116">
        <f t="shared" si="2"/>
        <v>0</v>
      </c>
      <c r="G16" s="80"/>
      <c r="H16" s="114">
        <f>Table219[[#This Row],[Hourly Rate             (no less than $13.71, no more than $20.00); update if required]]</f>
        <v>0</v>
      </c>
      <c r="I16" s="82">
        <v>0</v>
      </c>
      <c r="J16" s="115">
        <f t="shared" si="3"/>
        <v>20</v>
      </c>
      <c r="K16" s="115" t="str">
        <f t="shared" si="0"/>
        <v>$4.00</v>
      </c>
      <c r="L16" s="130" t="str">
        <f t="shared" si="1"/>
        <v>0</v>
      </c>
      <c r="M16" s="107">
        <f>Table220[[#This Row],[Regular Worked Hours (Excludes OT and nonworked STAT)]]+Table219[[#This Row],[Hours to Date - Cannot Exceed 640]]</f>
        <v>0</v>
      </c>
    </row>
    <row r="17" spans="1:13" s="108" customFormat="1" ht="30.75" customHeight="1" x14ac:dyDescent="0.25">
      <c r="A17" s="113">
        <f>'Information Sheet-COMPLETE 1st'!A24</f>
        <v>0</v>
      </c>
      <c r="B17" s="107">
        <f>'Information Sheet-COMPLETE 1st'!B24</f>
        <v>0</v>
      </c>
      <c r="C17" s="2"/>
      <c r="D17" s="7">
        <f>Table219[[#This Row],[Employee''s Essential Occupation; update if required]]</f>
        <v>0</v>
      </c>
      <c r="E17" s="116">
        <f t="shared" si="2"/>
        <v>1</v>
      </c>
      <c r="F17" s="116">
        <f t="shared" si="2"/>
        <v>0</v>
      </c>
      <c r="G17" s="80"/>
      <c r="H17" s="114">
        <f>Table219[[#This Row],[Hourly Rate             (no less than $13.71, no more than $20.00); update if required]]</f>
        <v>0</v>
      </c>
      <c r="I17" s="82">
        <v>0</v>
      </c>
      <c r="J17" s="115">
        <f t="shared" si="3"/>
        <v>20</v>
      </c>
      <c r="K17" s="115" t="str">
        <f t="shared" si="0"/>
        <v>$4.00</v>
      </c>
      <c r="L17" s="130" t="str">
        <f t="shared" si="1"/>
        <v>0</v>
      </c>
      <c r="M17" s="107">
        <f>Table220[[#This Row],[Regular Worked Hours (Excludes OT and nonworked STAT)]]+Table219[[#This Row],[Hours to Date - Cannot Exceed 640]]</f>
        <v>0</v>
      </c>
    </row>
    <row r="18" spans="1:13" s="108" customFormat="1" ht="30.75" customHeight="1" x14ac:dyDescent="0.25">
      <c r="A18" s="113">
        <f>'Information Sheet-COMPLETE 1st'!A25</f>
        <v>0</v>
      </c>
      <c r="B18" s="107">
        <f>'Information Sheet-COMPLETE 1st'!B25</f>
        <v>0</v>
      </c>
      <c r="C18" s="2"/>
      <c r="D18" s="7">
        <f>Table219[[#This Row],[Employee''s Essential Occupation; update if required]]</f>
        <v>0</v>
      </c>
      <c r="E18" s="116">
        <f t="shared" si="2"/>
        <v>1</v>
      </c>
      <c r="F18" s="116">
        <f t="shared" si="2"/>
        <v>0</v>
      </c>
      <c r="G18" s="80"/>
      <c r="H18" s="114">
        <f>Table219[[#This Row],[Hourly Rate             (no less than $13.71, no more than $20.00); update if required]]</f>
        <v>0</v>
      </c>
      <c r="I18" s="82">
        <v>0</v>
      </c>
      <c r="J18" s="115">
        <f t="shared" si="3"/>
        <v>20</v>
      </c>
      <c r="K18" s="115" t="str">
        <f t="shared" si="0"/>
        <v>$4.00</v>
      </c>
      <c r="L18" s="130" t="str">
        <f t="shared" si="1"/>
        <v>0</v>
      </c>
      <c r="M18" s="107">
        <f>Table220[[#This Row],[Regular Worked Hours (Excludes OT and nonworked STAT)]]+Table219[[#This Row],[Hours to Date - Cannot Exceed 640]]</f>
        <v>0</v>
      </c>
    </row>
    <row r="19" spans="1:13" s="108" customFormat="1" ht="30.75" customHeight="1" x14ac:dyDescent="0.25">
      <c r="A19" s="113">
        <f>'Information Sheet-COMPLETE 1st'!A26</f>
        <v>0</v>
      </c>
      <c r="B19" s="107">
        <f>'Information Sheet-COMPLETE 1st'!B26</f>
        <v>0</v>
      </c>
      <c r="C19" s="2"/>
      <c r="D19" s="7">
        <f>Table219[[#This Row],[Employee''s Essential Occupation; update if required]]</f>
        <v>0</v>
      </c>
      <c r="E19" s="116">
        <f t="shared" si="2"/>
        <v>1</v>
      </c>
      <c r="F19" s="116">
        <f t="shared" si="2"/>
        <v>0</v>
      </c>
      <c r="G19" s="80"/>
      <c r="H19" s="114">
        <f>Table219[[#This Row],[Hourly Rate             (no less than $13.71, no more than $20.00); update if required]]</f>
        <v>0</v>
      </c>
      <c r="I19" s="82">
        <v>0</v>
      </c>
      <c r="J19" s="115">
        <f t="shared" si="3"/>
        <v>20</v>
      </c>
      <c r="K19" s="115" t="str">
        <f t="shared" si="0"/>
        <v>$4.00</v>
      </c>
      <c r="L19" s="130" t="str">
        <f t="shared" si="1"/>
        <v>0</v>
      </c>
      <c r="M19" s="107">
        <f>Table220[[#This Row],[Regular Worked Hours (Excludes OT and nonworked STAT)]]+Table219[[#This Row],[Hours to Date - Cannot Exceed 640]]</f>
        <v>0</v>
      </c>
    </row>
    <row r="20" spans="1:13" s="108" customFormat="1" ht="30.75" customHeight="1" x14ac:dyDescent="0.25">
      <c r="A20" s="113">
        <f>'Information Sheet-COMPLETE 1st'!A27</f>
        <v>0</v>
      </c>
      <c r="B20" s="107">
        <f>'Information Sheet-COMPLETE 1st'!B27</f>
        <v>0</v>
      </c>
      <c r="C20" s="2"/>
      <c r="D20" s="7">
        <f>Table219[[#This Row],[Employee''s Essential Occupation; update if required]]</f>
        <v>0</v>
      </c>
      <c r="E20" s="116">
        <f t="shared" si="2"/>
        <v>1</v>
      </c>
      <c r="F20" s="116">
        <f t="shared" si="2"/>
        <v>0</v>
      </c>
      <c r="G20" s="80"/>
      <c r="H20" s="114">
        <f>Table219[[#This Row],[Hourly Rate             (no less than $13.71, no more than $20.00); update if required]]</f>
        <v>0</v>
      </c>
      <c r="I20" s="82">
        <v>0</v>
      </c>
      <c r="J20" s="115">
        <f t="shared" si="3"/>
        <v>20</v>
      </c>
      <c r="K20" s="115" t="str">
        <f t="shared" si="0"/>
        <v>$4.00</v>
      </c>
      <c r="L20" s="130" t="str">
        <f t="shared" si="1"/>
        <v>0</v>
      </c>
      <c r="M20" s="107">
        <f>Table220[[#This Row],[Regular Worked Hours (Excludes OT and nonworked STAT)]]+Table219[[#This Row],[Hours to Date - Cannot Exceed 640]]</f>
        <v>0</v>
      </c>
    </row>
    <row r="21" spans="1:13" s="108" customFormat="1" ht="30.75" customHeight="1" x14ac:dyDescent="0.25">
      <c r="A21" s="113">
        <f>'Information Sheet-COMPLETE 1st'!A28</f>
        <v>0</v>
      </c>
      <c r="B21" s="107">
        <f>'Information Sheet-COMPLETE 1st'!B28</f>
        <v>0</v>
      </c>
      <c r="C21" s="2"/>
      <c r="D21" s="7">
        <f>Table219[[#This Row],[Employee''s Essential Occupation; update if required]]</f>
        <v>0</v>
      </c>
      <c r="E21" s="116">
        <f t="shared" si="2"/>
        <v>1</v>
      </c>
      <c r="F21" s="116">
        <f t="shared" si="2"/>
        <v>0</v>
      </c>
      <c r="G21" s="80"/>
      <c r="H21" s="114">
        <f>Table219[[#This Row],[Hourly Rate             (no less than $13.71, no more than $20.00); update if required]]</f>
        <v>0</v>
      </c>
      <c r="I21" s="82">
        <v>0</v>
      </c>
      <c r="J21" s="115">
        <f t="shared" si="3"/>
        <v>20</v>
      </c>
      <c r="K21" s="115" t="str">
        <f t="shared" si="0"/>
        <v>$4.00</v>
      </c>
      <c r="L21" s="130" t="str">
        <f t="shared" si="1"/>
        <v>0</v>
      </c>
      <c r="M21" s="107">
        <f>Table220[[#This Row],[Regular Worked Hours (Excludes OT and nonworked STAT)]]+Table219[[#This Row],[Hours to Date - Cannot Exceed 640]]</f>
        <v>0</v>
      </c>
    </row>
    <row r="22" spans="1:13" s="108" customFormat="1" ht="30.75" customHeight="1" x14ac:dyDescent="0.25">
      <c r="A22" s="113">
        <f>'Information Sheet-COMPLETE 1st'!A29</f>
        <v>0</v>
      </c>
      <c r="B22" s="107">
        <f>'Information Sheet-COMPLETE 1st'!B29</f>
        <v>0</v>
      </c>
      <c r="C22" s="2"/>
      <c r="D22" s="7">
        <f>Table219[[#This Row],[Employee''s Essential Occupation; update if required]]</f>
        <v>0</v>
      </c>
      <c r="E22" s="116">
        <f t="shared" si="2"/>
        <v>1</v>
      </c>
      <c r="F22" s="116">
        <f t="shared" si="2"/>
        <v>0</v>
      </c>
      <c r="G22" s="80"/>
      <c r="H22" s="114">
        <f>Table219[[#This Row],[Hourly Rate             (no less than $13.71, no more than $20.00); update if required]]</f>
        <v>0</v>
      </c>
      <c r="I22" s="82">
        <v>0</v>
      </c>
      <c r="J22" s="115">
        <f t="shared" si="3"/>
        <v>20</v>
      </c>
      <c r="K22" s="115" t="str">
        <f t="shared" si="0"/>
        <v>$4.00</v>
      </c>
      <c r="L22" s="130" t="str">
        <f t="shared" si="1"/>
        <v>0</v>
      </c>
      <c r="M22" s="107">
        <f>Table220[[#This Row],[Regular Worked Hours (Excludes OT and nonworked STAT)]]+Table219[[#This Row],[Hours to Date - Cannot Exceed 640]]</f>
        <v>0</v>
      </c>
    </row>
    <row r="23" spans="1:13" s="108" customFormat="1" ht="30.75" customHeight="1" x14ac:dyDescent="0.25">
      <c r="A23" s="113">
        <f>'Information Sheet-COMPLETE 1st'!A30</f>
        <v>0</v>
      </c>
      <c r="B23" s="107">
        <f>'Information Sheet-COMPLETE 1st'!B30</f>
        <v>0</v>
      </c>
      <c r="C23" s="2"/>
      <c r="D23" s="7">
        <f>Table219[[#This Row],[Employee''s Essential Occupation; update if required]]</f>
        <v>0</v>
      </c>
      <c r="E23" s="116">
        <f t="shared" ref="E23:F38" si="4">E22</f>
        <v>1</v>
      </c>
      <c r="F23" s="116">
        <f t="shared" si="4"/>
        <v>0</v>
      </c>
      <c r="G23" s="80"/>
      <c r="H23" s="114">
        <f>Table219[[#This Row],[Hourly Rate             (no less than $13.71, no more than $20.00); update if required]]</f>
        <v>0</v>
      </c>
      <c r="I23" s="82">
        <v>0</v>
      </c>
      <c r="J23" s="115">
        <f t="shared" si="3"/>
        <v>20</v>
      </c>
      <c r="K23" s="115" t="str">
        <f t="shared" si="0"/>
        <v>$4.00</v>
      </c>
      <c r="L23" s="130" t="str">
        <f t="shared" si="1"/>
        <v>0</v>
      </c>
      <c r="M23" s="107">
        <f>Table220[[#This Row],[Regular Worked Hours (Excludes OT and nonworked STAT)]]+Table219[[#This Row],[Hours to Date - Cannot Exceed 640]]</f>
        <v>0</v>
      </c>
    </row>
    <row r="24" spans="1:13" s="108" customFormat="1" ht="30.75" customHeight="1" x14ac:dyDescent="0.25">
      <c r="A24" s="113">
        <f>'Information Sheet-COMPLETE 1st'!A31</f>
        <v>0</v>
      </c>
      <c r="B24" s="107">
        <f>'Information Sheet-COMPLETE 1st'!B31</f>
        <v>0</v>
      </c>
      <c r="C24" s="2"/>
      <c r="D24" s="7">
        <f>Table219[[#This Row],[Employee''s Essential Occupation; update if required]]</f>
        <v>0</v>
      </c>
      <c r="E24" s="116">
        <f t="shared" si="4"/>
        <v>1</v>
      </c>
      <c r="F24" s="116">
        <f t="shared" si="4"/>
        <v>0</v>
      </c>
      <c r="G24" s="80"/>
      <c r="H24" s="114">
        <f>Table219[[#This Row],[Hourly Rate             (no less than $13.71, no more than $20.00); update if required]]</f>
        <v>0</v>
      </c>
      <c r="I24" s="82">
        <v>0</v>
      </c>
      <c r="J24" s="115">
        <f t="shared" si="3"/>
        <v>20</v>
      </c>
      <c r="K24" s="115" t="str">
        <f t="shared" si="0"/>
        <v>$4.00</v>
      </c>
      <c r="L24" s="130" t="str">
        <f t="shared" si="1"/>
        <v>0</v>
      </c>
      <c r="M24" s="107">
        <f>Table220[[#This Row],[Regular Worked Hours (Excludes OT and nonworked STAT)]]+Table219[[#This Row],[Hours to Date - Cannot Exceed 640]]</f>
        <v>0</v>
      </c>
    </row>
    <row r="25" spans="1:13" s="108" customFormat="1" ht="30.75" customHeight="1" x14ac:dyDescent="0.25">
      <c r="A25" s="113">
        <f>'Information Sheet-COMPLETE 1st'!A32</f>
        <v>0</v>
      </c>
      <c r="B25" s="107">
        <f>'Information Sheet-COMPLETE 1st'!B32</f>
        <v>0</v>
      </c>
      <c r="C25" s="2"/>
      <c r="D25" s="7">
        <f>Table219[[#This Row],[Employee''s Essential Occupation; update if required]]</f>
        <v>0</v>
      </c>
      <c r="E25" s="116">
        <f t="shared" si="4"/>
        <v>1</v>
      </c>
      <c r="F25" s="116">
        <f t="shared" si="4"/>
        <v>0</v>
      </c>
      <c r="G25" s="80"/>
      <c r="H25" s="114">
        <f>Table219[[#This Row],[Hourly Rate             (no less than $13.71, no more than $20.00); update if required]]</f>
        <v>0</v>
      </c>
      <c r="I25" s="82">
        <v>0</v>
      </c>
      <c r="J25" s="115">
        <f t="shared" si="3"/>
        <v>20</v>
      </c>
      <c r="K25" s="115" t="str">
        <f t="shared" si="0"/>
        <v>$4.00</v>
      </c>
      <c r="L25" s="130" t="str">
        <f t="shared" si="1"/>
        <v>0</v>
      </c>
      <c r="M25" s="107">
        <f>Table220[[#This Row],[Regular Worked Hours (Excludes OT and nonworked STAT)]]+Table219[[#This Row],[Hours to Date - Cannot Exceed 640]]</f>
        <v>0</v>
      </c>
    </row>
    <row r="26" spans="1:13" s="108" customFormat="1" ht="30.75" customHeight="1" x14ac:dyDescent="0.25">
      <c r="A26" s="113">
        <f>'Information Sheet-COMPLETE 1st'!A33</f>
        <v>0</v>
      </c>
      <c r="B26" s="107">
        <f>'Information Sheet-COMPLETE 1st'!B33</f>
        <v>0</v>
      </c>
      <c r="C26" s="2"/>
      <c r="D26" s="7">
        <f>Table219[[#This Row],[Employee''s Essential Occupation; update if required]]</f>
        <v>0</v>
      </c>
      <c r="E26" s="116">
        <f t="shared" si="4"/>
        <v>1</v>
      </c>
      <c r="F26" s="116">
        <f t="shared" si="4"/>
        <v>0</v>
      </c>
      <c r="G26" s="80"/>
      <c r="H26" s="114">
        <f>Table219[[#This Row],[Hourly Rate             (no less than $13.71, no more than $20.00); update if required]]</f>
        <v>0</v>
      </c>
      <c r="I26" s="82">
        <v>0</v>
      </c>
      <c r="J26" s="115">
        <f t="shared" si="3"/>
        <v>20</v>
      </c>
      <c r="K26" s="115" t="str">
        <f t="shared" si="0"/>
        <v>$4.00</v>
      </c>
      <c r="L26" s="130" t="str">
        <f t="shared" si="1"/>
        <v>0</v>
      </c>
      <c r="M26" s="107">
        <f>Table220[[#This Row],[Regular Worked Hours (Excludes OT and nonworked STAT)]]+Table219[[#This Row],[Hours to Date - Cannot Exceed 640]]</f>
        <v>0</v>
      </c>
    </row>
    <row r="27" spans="1:13" s="108" customFormat="1" ht="30.75" customHeight="1" x14ac:dyDescent="0.25">
      <c r="A27" s="113">
        <f>'Information Sheet-COMPLETE 1st'!A34</f>
        <v>0</v>
      </c>
      <c r="B27" s="107">
        <f>'Information Sheet-COMPLETE 1st'!B34</f>
        <v>0</v>
      </c>
      <c r="C27" s="2"/>
      <c r="D27" s="7">
        <f>Table219[[#This Row],[Employee''s Essential Occupation; update if required]]</f>
        <v>0</v>
      </c>
      <c r="E27" s="116">
        <f t="shared" si="4"/>
        <v>1</v>
      </c>
      <c r="F27" s="116">
        <f t="shared" si="4"/>
        <v>0</v>
      </c>
      <c r="G27" s="80"/>
      <c r="H27" s="114">
        <f>Table219[[#This Row],[Hourly Rate             (no less than $13.71, no more than $20.00); update if required]]</f>
        <v>0</v>
      </c>
      <c r="I27" s="82">
        <v>0</v>
      </c>
      <c r="J27" s="115">
        <f t="shared" si="3"/>
        <v>20</v>
      </c>
      <c r="K27" s="115" t="str">
        <f t="shared" si="0"/>
        <v>$4.00</v>
      </c>
      <c r="L27" s="130" t="str">
        <f t="shared" si="1"/>
        <v>0</v>
      </c>
      <c r="M27" s="107">
        <f>Table220[[#This Row],[Regular Worked Hours (Excludes OT and nonworked STAT)]]+Table219[[#This Row],[Hours to Date - Cannot Exceed 640]]</f>
        <v>0</v>
      </c>
    </row>
    <row r="28" spans="1:13" s="108" customFormat="1" ht="30.75" customHeight="1" x14ac:dyDescent="0.25">
      <c r="A28" s="113">
        <f>'Information Sheet-COMPLETE 1st'!A35</f>
        <v>0</v>
      </c>
      <c r="B28" s="107">
        <f>'Information Sheet-COMPLETE 1st'!B35</f>
        <v>0</v>
      </c>
      <c r="C28" s="2"/>
      <c r="D28" s="7">
        <f>Table219[[#This Row],[Employee''s Essential Occupation; update if required]]</f>
        <v>0</v>
      </c>
      <c r="E28" s="116">
        <f t="shared" si="4"/>
        <v>1</v>
      </c>
      <c r="F28" s="116">
        <f t="shared" si="4"/>
        <v>0</v>
      </c>
      <c r="G28" s="80"/>
      <c r="H28" s="114">
        <f>Table219[[#This Row],[Hourly Rate             (no less than $13.71, no more than $20.00); update if required]]</f>
        <v>0</v>
      </c>
      <c r="I28" s="82">
        <v>0</v>
      </c>
      <c r="J28" s="115">
        <f t="shared" si="3"/>
        <v>20</v>
      </c>
      <c r="K28" s="115" t="str">
        <f t="shared" si="0"/>
        <v>$4.00</v>
      </c>
      <c r="L28" s="130" t="str">
        <f t="shared" si="1"/>
        <v>0</v>
      </c>
      <c r="M28" s="107">
        <f>Table220[[#This Row],[Regular Worked Hours (Excludes OT and nonworked STAT)]]+Table219[[#This Row],[Hours to Date - Cannot Exceed 640]]</f>
        <v>0</v>
      </c>
    </row>
    <row r="29" spans="1:13" s="108" customFormat="1" ht="30.75" customHeight="1" x14ac:dyDescent="0.25">
      <c r="A29" s="113">
        <f>'Information Sheet-COMPLETE 1st'!A36</f>
        <v>0</v>
      </c>
      <c r="B29" s="107">
        <f>'Information Sheet-COMPLETE 1st'!B36</f>
        <v>0</v>
      </c>
      <c r="C29" s="2"/>
      <c r="D29" s="7">
        <f>Table219[[#This Row],[Employee''s Essential Occupation; update if required]]</f>
        <v>0</v>
      </c>
      <c r="E29" s="116">
        <f t="shared" si="4"/>
        <v>1</v>
      </c>
      <c r="F29" s="116">
        <f t="shared" si="4"/>
        <v>0</v>
      </c>
      <c r="G29" s="80"/>
      <c r="H29" s="114">
        <f>Table219[[#This Row],[Hourly Rate             (no less than $13.71, no more than $20.00); update if required]]</f>
        <v>0</v>
      </c>
      <c r="I29" s="82">
        <v>0</v>
      </c>
      <c r="J29" s="115">
        <f t="shared" si="3"/>
        <v>20</v>
      </c>
      <c r="K29" s="115" t="str">
        <f t="shared" si="0"/>
        <v>$4.00</v>
      </c>
      <c r="L29" s="130" t="str">
        <f t="shared" si="1"/>
        <v>0</v>
      </c>
      <c r="M29" s="107">
        <f>Table220[[#This Row],[Regular Worked Hours (Excludes OT and nonworked STAT)]]+Table219[[#This Row],[Hours to Date - Cannot Exceed 640]]</f>
        <v>0</v>
      </c>
    </row>
    <row r="30" spans="1:13" s="108" customFormat="1" ht="30.75" customHeight="1" x14ac:dyDescent="0.25">
      <c r="A30" s="113">
        <f>'Information Sheet-COMPLETE 1st'!A37</f>
        <v>0</v>
      </c>
      <c r="B30" s="107">
        <f>'Information Sheet-COMPLETE 1st'!B37</f>
        <v>0</v>
      </c>
      <c r="C30" s="2"/>
      <c r="D30" s="7">
        <f>Table219[[#This Row],[Employee''s Essential Occupation; update if required]]</f>
        <v>0</v>
      </c>
      <c r="E30" s="116">
        <f t="shared" si="4"/>
        <v>1</v>
      </c>
      <c r="F30" s="116">
        <f t="shared" si="4"/>
        <v>0</v>
      </c>
      <c r="G30" s="80"/>
      <c r="H30" s="114">
        <f>Table219[[#This Row],[Hourly Rate             (no less than $13.71, no more than $20.00); update if required]]</f>
        <v>0</v>
      </c>
      <c r="I30" s="82">
        <v>0</v>
      </c>
      <c r="J30" s="115">
        <f t="shared" si="3"/>
        <v>20</v>
      </c>
      <c r="K30" s="115" t="str">
        <f t="shared" si="0"/>
        <v>$4.00</v>
      </c>
      <c r="L30" s="130" t="str">
        <f t="shared" si="1"/>
        <v>0</v>
      </c>
      <c r="M30" s="107">
        <f>Table220[[#This Row],[Regular Worked Hours (Excludes OT and nonworked STAT)]]+Table219[[#This Row],[Hours to Date - Cannot Exceed 640]]</f>
        <v>0</v>
      </c>
    </row>
    <row r="31" spans="1:13" s="108" customFormat="1" ht="30.75" customHeight="1" x14ac:dyDescent="0.25">
      <c r="A31" s="113">
        <f>'Information Sheet-COMPLETE 1st'!A38</f>
        <v>0</v>
      </c>
      <c r="B31" s="107">
        <f>'Information Sheet-COMPLETE 1st'!B38</f>
        <v>0</v>
      </c>
      <c r="C31" s="2"/>
      <c r="D31" s="7">
        <f>Table219[[#This Row],[Employee''s Essential Occupation; update if required]]</f>
        <v>0</v>
      </c>
      <c r="E31" s="116">
        <f t="shared" si="4"/>
        <v>1</v>
      </c>
      <c r="F31" s="116">
        <f t="shared" si="4"/>
        <v>0</v>
      </c>
      <c r="G31" s="80"/>
      <c r="H31" s="114">
        <f>Table219[[#This Row],[Hourly Rate             (no less than $13.71, no more than $20.00); update if required]]</f>
        <v>0</v>
      </c>
      <c r="I31" s="82">
        <v>0</v>
      </c>
      <c r="J31" s="115">
        <f t="shared" si="3"/>
        <v>20</v>
      </c>
      <c r="K31" s="115" t="str">
        <f t="shared" si="0"/>
        <v>$4.00</v>
      </c>
      <c r="L31" s="130" t="str">
        <f t="shared" si="1"/>
        <v>0</v>
      </c>
      <c r="M31" s="107">
        <f>Table220[[#This Row],[Regular Worked Hours (Excludes OT and nonworked STAT)]]+Table219[[#This Row],[Hours to Date - Cannot Exceed 640]]</f>
        <v>0</v>
      </c>
    </row>
    <row r="32" spans="1:13" s="108" customFormat="1" ht="30.75" customHeight="1" x14ac:dyDescent="0.25">
      <c r="A32" s="113">
        <f>'Information Sheet-COMPLETE 1st'!A39</f>
        <v>0</v>
      </c>
      <c r="B32" s="107">
        <f>'Information Sheet-COMPLETE 1st'!B39</f>
        <v>0</v>
      </c>
      <c r="C32" s="2"/>
      <c r="D32" s="7">
        <f>Table219[[#This Row],[Employee''s Essential Occupation; update if required]]</f>
        <v>0</v>
      </c>
      <c r="E32" s="116">
        <f t="shared" si="4"/>
        <v>1</v>
      </c>
      <c r="F32" s="116">
        <f t="shared" si="4"/>
        <v>0</v>
      </c>
      <c r="G32" s="80"/>
      <c r="H32" s="114">
        <f>Table219[[#This Row],[Hourly Rate             (no less than $13.71, no more than $20.00); update if required]]</f>
        <v>0</v>
      </c>
      <c r="I32" s="82">
        <v>0</v>
      </c>
      <c r="J32" s="115">
        <f t="shared" si="3"/>
        <v>20</v>
      </c>
      <c r="K32" s="115" t="str">
        <f t="shared" si="0"/>
        <v>$4.00</v>
      </c>
      <c r="L32" s="130" t="str">
        <f t="shared" si="1"/>
        <v>0</v>
      </c>
      <c r="M32" s="107">
        <f>Table220[[#This Row],[Regular Worked Hours (Excludes OT and nonworked STAT)]]+Table219[[#This Row],[Hours to Date - Cannot Exceed 640]]</f>
        <v>0</v>
      </c>
    </row>
    <row r="33" spans="1:13" s="108" customFormat="1" ht="30.75" customHeight="1" x14ac:dyDescent="0.25">
      <c r="A33" s="113">
        <f>'Information Sheet-COMPLETE 1st'!A40</f>
        <v>0</v>
      </c>
      <c r="B33" s="107">
        <f>'Information Sheet-COMPLETE 1st'!B40</f>
        <v>0</v>
      </c>
      <c r="C33" s="2"/>
      <c r="D33" s="7">
        <f>Table219[[#This Row],[Employee''s Essential Occupation; update if required]]</f>
        <v>0</v>
      </c>
      <c r="E33" s="116">
        <f t="shared" si="4"/>
        <v>1</v>
      </c>
      <c r="F33" s="116">
        <f t="shared" si="4"/>
        <v>0</v>
      </c>
      <c r="G33" s="80"/>
      <c r="H33" s="114">
        <f>Table219[[#This Row],[Hourly Rate             (no less than $13.71, no more than $20.00); update if required]]</f>
        <v>0</v>
      </c>
      <c r="I33" s="82">
        <v>0</v>
      </c>
      <c r="J33" s="115">
        <f t="shared" si="3"/>
        <v>20</v>
      </c>
      <c r="K33" s="115" t="str">
        <f t="shared" si="0"/>
        <v>$4.00</v>
      </c>
      <c r="L33" s="130" t="str">
        <f t="shared" si="1"/>
        <v>0</v>
      </c>
      <c r="M33" s="107">
        <f>Table220[[#This Row],[Regular Worked Hours (Excludes OT and nonworked STAT)]]+Table219[[#This Row],[Hours to Date - Cannot Exceed 640]]</f>
        <v>0</v>
      </c>
    </row>
    <row r="34" spans="1:13" s="108" customFormat="1" ht="30.75" customHeight="1" x14ac:dyDescent="0.25">
      <c r="A34" s="113">
        <f>'Information Sheet-COMPLETE 1st'!A41</f>
        <v>0</v>
      </c>
      <c r="B34" s="107">
        <f>'Information Sheet-COMPLETE 1st'!B41</f>
        <v>0</v>
      </c>
      <c r="C34" s="2"/>
      <c r="D34" s="7">
        <f>Table219[[#This Row],[Employee''s Essential Occupation; update if required]]</f>
        <v>0</v>
      </c>
      <c r="E34" s="116">
        <f t="shared" si="4"/>
        <v>1</v>
      </c>
      <c r="F34" s="116">
        <f t="shared" si="4"/>
        <v>0</v>
      </c>
      <c r="G34" s="80"/>
      <c r="H34" s="114">
        <f>Table219[[#This Row],[Hourly Rate             (no less than $13.71, no more than $20.00); update if required]]</f>
        <v>0</v>
      </c>
      <c r="I34" s="82">
        <v>0</v>
      </c>
      <c r="J34" s="115">
        <f t="shared" si="3"/>
        <v>20</v>
      </c>
      <c r="K34" s="115" t="str">
        <f t="shared" si="0"/>
        <v>$4.00</v>
      </c>
      <c r="L34" s="130" t="str">
        <f t="shared" si="1"/>
        <v>0</v>
      </c>
      <c r="M34" s="107">
        <f>Table220[[#This Row],[Regular Worked Hours (Excludes OT and nonworked STAT)]]+Table219[[#This Row],[Hours to Date - Cannot Exceed 640]]</f>
        <v>0</v>
      </c>
    </row>
    <row r="35" spans="1:13" s="108" customFormat="1" ht="30.75" customHeight="1" x14ac:dyDescent="0.25">
      <c r="A35" s="113">
        <f>'Information Sheet-COMPLETE 1st'!A42</f>
        <v>0</v>
      </c>
      <c r="B35" s="107">
        <f>'Information Sheet-COMPLETE 1st'!B42</f>
        <v>0</v>
      </c>
      <c r="C35" s="2"/>
      <c r="D35" s="7">
        <f>Table219[[#This Row],[Employee''s Essential Occupation; update if required]]</f>
        <v>0</v>
      </c>
      <c r="E35" s="116">
        <f t="shared" si="4"/>
        <v>1</v>
      </c>
      <c r="F35" s="116">
        <f t="shared" si="4"/>
        <v>0</v>
      </c>
      <c r="G35" s="80"/>
      <c r="H35" s="114">
        <f>Table219[[#This Row],[Hourly Rate             (no less than $13.71, no more than $20.00); update if required]]</f>
        <v>0</v>
      </c>
      <c r="I35" s="82">
        <v>0</v>
      </c>
      <c r="J35" s="115">
        <f t="shared" si="3"/>
        <v>20</v>
      </c>
      <c r="K35" s="115" t="str">
        <f t="shared" si="0"/>
        <v>$4.00</v>
      </c>
      <c r="L35" s="130" t="str">
        <f t="shared" si="1"/>
        <v>0</v>
      </c>
      <c r="M35" s="107">
        <f>Table220[[#This Row],[Regular Worked Hours (Excludes OT and nonworked STAT)]]+Table219[[#This Row],[Hours to Date - Cannot Exceed 640]]</f>
        <v>0</v>
      </c>
    </row>
    <row r="36" spans="1:13" s="108" customFormat="1" ht="30.75" customHeight="1" x14ac:dyDescent="0.25">
      <c r="A36" s="113">
        <f>'Information Sheet-COMPLETE 1st'!A43</f>
        <v>0</v>
      </c>
      <c r="B36" s="107">
        <f>'Information Sheet-COMPLETE 1st'!B43</f>
        <v>0</v>
      </c>
      <c r="C36" s="2"/>
      <c r="D36" s="7">
        <f>Table219[[#This Row],[Employee''s Essential Occupation; update if required]]</f>
        <v>0</v>
      </c>
      <c r="E36" s="116">
        <f t="shared" si="4"/>
        <v>1</v>
      </c>
      <c r="F36" s="116">
        <f t="shared" si="4"/>
        <v>0</v>
      </c>
      <c r="G36" s="80"/>
      <c r="H36" s="114">
        <f>Table219[[#This Row],[Hourly Rate             (no less than $13.71, no more than $20.00); update if required]]</f>
        <v>0</v>
      </c>
      <c r="I36" s="82">
        <v>0</v>
      </c>
      <c r="J36" s="115">
        <f t="shared" si="3"/>
        <v>20</v>
      </c>
      <c r="K36" s="115" t="str">
        <f t="shared" si="0"/>
        <v>$4.00</v>
      </c>
      <c r="L36" s="130" t="str">
        <f t="shared" si="1"/>
        <v>0</v>
      </c>
      <c r="M36" s="107">
        <f>Table220[[#This Row],[Regular Worked Hours (Excludes OT and nonworked STAT)]]+Table219[[#This Row],[Hours to Date - Cannot Exceed 640]]</f>
        <v>0</v>
      </c>
    </row>
    <row r="37" spans="1:13" s="108" customFormat="1" ht="30.75" customHeight="1" x14ac:dyDescent="0.25">
      <c r="A37" s="113">
        <f>'Information Sheet-COMPLETE 1st'!A44</f>
        <v>0</v>
      </c>
      <c r="B37" s="107">
        <f>'Information Sheet-COMPLETE 1st'!B44</f>
        <v>0</v>
      </c>
      <c r="C37" s="2"/>
      <c r="D37" s="7">
        <f>Table219[[#This Row],[Employee''s Essential Occupation; update if required]]</f>
        <v>0</v>
      </c>
      <c r="E37" s="116">
        <f t="shared" si="4"/>
        <v>1</v>
      </c>
      <c r="F37" s="116">
        <f t="shared" si="4"/>
        <v>0</v>
      </c>
      <c r="G37" s="80"/>
      <c r="H37" s="114">
        <f>Table219[[#This Row],[Hourly Rate             (no less than $13.71, no more than $20.00); update if required]]</f>
        <v>0</v>
      </c>
      <c r="I37" s="82">
        <v>0</v>
      </c>
      <c r="J37" s="115">
        <f t="shared" si="3"/>
        <v>20</v>
      </c>
      <c r="K37" s="115" t="str">
        <f t="shared" si="0"/>
        <v>$4.00</v>
      </c>
      <c r="L37" s="130" t="str">
        <f t="shared" si="1"/>
        <v>0</v>
      </c>
      <c r="M37" s="107">
        <f>Table220[[#This Row],[Regular Worked Hours (Excludes OT and nonworked STAT)]]+Table219[[#This Row],[Hours to Date - Cannot Exceed 640]]</f>
        <v>0</v>
      </c>
    </row>
    <row r="38" spans="1:13" s="108" customFormat="1" ht="30.75" customHeight="1" x14ac:dyDescent="0.25">
      <c r="A38" s="113">
        <f>'Information Sheet-COMPLETE 1st'!A45</f>
        <v>0</v>
      </c>
      <c r="B38" s="107">
        <f>'Information Sheet-COMPLETE 1st'!B45</f>
        <v>0</v>
      </c>
      <c r="C38" s="2"/>
      <c r="D38" s="7">
        <f>Table219[[#This Row],[Employee''s Essential Occupation; update if required]]</f>
        <v>0</v>
      </c>
      <c r="E38" s="116">
        <f t="shared" si="4"/>
        <v>1</v>
      </c>
      <c r="F38" s="116">
        <f t="shared" si="4"/>
        <v>0</v>
      </c>
      <c r="G38" s="80"/>
      <c r="H38" s="114">
        <f>Table219[[#This Row],[Hourly Rate             (no less than $13.71, no more than $20.00); update if required]]</f>
        <v>0</v>
      </c>
      <c r="I38" s="82">
        <v>0</v>
      </c>
      <c r="J38" s="115">
        <f t="shared" si="3"/>
        <v>20</v>
      </c>
      <c r="K38" s="115" t="str">
        <f t="shared" ref="K38:K69" si="5">IF(AND(J38&lt;=3.99,L45&gt;(-100)),J38,"$4.00")</f>
        <v>$4.00</v>
      </c>
      <c r="L38" s="130" t="str">
        <f t="shared" ref="L38:L69" si="6">IF(OR(H38&gt;19.99,H38&lt;13.71),"0",I38*K38)</f>
        <v>0</v>
      </c>
      <c r="M38" s="107">
        <f>Table220[[#This Row],[Regular Worked Hours (Excludes OT and nonworked STAT)]]+Table219[[#This Row],[Hours to Date - Cannot Exceed 640]]</f>
        <v>0</v>
      </c>
    </row>
    <row r="39" spans="1:13" s="108" customFormat="1" ht="30.75" customHeight="1" x14ac:dyDescent="0.25">
      <c r="A39" s="113">
        <f>'Information Sheet-COMPLETE 1st'!A46</f>
        <v>0</v>
      </c>
      <c r="B39" s="107">
        <f>'Information Sheet-COMPLETE 1st'!B46</f>
        <v>0</v>
      </c>
      <c r="C39" s="2"/>
      <c r="D39" s="7">
        <f>Table219[[#This Row],[Employee''s Essential Occupation; update if required]]</f>
        <v>0</v>
      </c>
      <c r="E39" s="116">
        <f t="shared" ref="E39:F54" si="7">E38</f>
        <v>1</v>
      </c>
      <c r="F39" s="116">
        <f t="shared" si="7"/>
        <v>0</v>
      </c>
      <c r="G39" s="80"/>
      <c r="H39" s="114">
        <f>Table219[[#This Row],[Hourly Rate             (no less than $13.71, no more than $20.00); update if required]]</f>
        <v>0</v>
      </c>
      <c r="I39" s="82">
        <v>0</v>
      </c>
      <c r="J39" s="115">
        <f t="shared" si="3"/>
        <v>20</v>
      </c>
      <c r="K39" s="115" t="str">
        <f t="shared" si="5"/>
        <v>$4.00</v>
      </c>
      <c r="L39" s="130" t="str">
        <f t="shared" si="6"/>
        <v>0</v>
      </c>
      <c r="M39" s="107">
        <f>Table220[[#This Row],[Regular Worked Hours (Excludes OT and nonworked STAT)]]+Table219[[#This Row],[Hours to Date - Cannot Exceed 640]]</f>
        <v>0</v>
      </c>
    </row>
    <row r="40" spans="1:13" s="108" customFormat="1" ht="30.75" customHeight="1" x14ac:dyDescent="0.25">
      <c r="A40" s="113">
        <f>'Information Sheet-COMPLETE 1st'!A47</f>
        <v>0</v>
      </c>
      <c r="B40" s="107">
        <f>'Information Sheet-COMPLETE 1st'!B47</f>
        <v>0</v>
      </c>
      <c r="C40" s="2"/>
      <c r="D40" s="7">
        <f>Table219[[#This Row],[Employee''s Essential Occupation; update if required]]</f>
        <v>0</v>
      </c>
      <c r="E40" s="116">
        <f t="shared" si="7"/>
        <v>1</v>
      </c>
      <c r="F40" s="116">
        <f t="shared" si="7"/>
        <v>0</v>
      </c>
      <c r="G40" s="80"/>
      <c r="H40" s="114">
        <f>Table219[[#This Row],[Hourly Rate             (no less than $13.71, no more than $20.00); update if required]]</f>
        <v>0</v>
      </c>
      <c r="I40" s="82">
        <v>0</v>
      </c>
      <c r="J40" s="115">
        <f t="shared" si="3"/>
        <v>20</v>
      </c>
      <c r="K40" s="115" t="str">
        <f t="shared" si="5"/>
        <v>$4.00</v>
      </c>
      <c r="L40" s="130" t="str">
        <f t="shared" si="6"/>
        <v>0</v>
      </c>
      <c r="M40" s="107">
        <f>Table220[[#This Row],[Regular Worked Hours (Excludes OT and nonworked STAT)]]+Table219[[#This Row],[Hours to Date - Cannot Exceed 640]]</f>
        <v>0</v>
      </c>
    </row>
    <row r="41" spans="1:13" s="108" customFormat="1" ht="30.75" customHeight="1" x14ac:dyDescent="0.25">
      <c r="A41" s="113">
        <f>'Information Sheet-COMPLETE 1st'!A48</f>
        <v>0</v>
      </c>
      <c r="B41" s="107">
        <f>'Information Sheet-COMPLETE 1st'!B48</f>
        <v>0</v>
      </c>
      <c r="C41" s="2"/>
      <c r="D41" s="7">
        <f>Table219[[#This Row],[Employee''s Essential Occupation; update if required]]</f>
        <v>0</v>
      </c>
      <c r="E41" s="116">
        <f t="shared" si="7"/>
        <v>1</v>
      </c>
      <c r="F41" s="116">
        <f t="shared" si="7"/>
        <v>0</v>
      </c>
      <c r="G41" s="80"/>
      <c r="H41" s="114">
        <f>Table219[[#This Row],[Hourly Rate             (no less than $13.71, no more than $20.00); update if required]]</f>
        <v>0</v>
      </c>
      <c r="I41" s="82">
        <v>0</v>
      </c>
      <c r="J41" s="115">
        <f t="shared" si="3"/>
        <v>20</v>
      </c>
      <c r="K41" s="115" t="str">
        <f t="shared" si="5"/>
        <v>$4.00</v>
      </c>
      <c r="L41" s="130" t="str">
        <f t="shared" si="6"/>
        <v>0</v>
      </c>
      <c r="M41" s="107">
        <f>Table220[[#This Row],[Regular Worked Hours (Excludes OT and nonworked STAT)]]+Table219[[#This Row],[Hours to Date - Cannot Exceed 640]]</f>
        <v>0</v>
      </c>
    </row>
    <row r="42" spans="1:13" s="108" customFormat="1" ht="30.75" customHeight="1" x14ac:dyDescent="0.25">
      <c r="A42" s="113">
        <f>'Information Sheet-COMPLETE 1st'!A49</f>
        <v>0</v>
      </c>
      <c r="B42" s="107">
        <f>'Information Sheet-COMPLETE 1st'!B49</f>
        <v>0</v>
      </c>
      <c r="C42" s="2"/>
      <c r="D42" s="7">
        <f>Table219[[#This Row],[Employee''s Essential Occupation; update if required]]</f>
        <v>0</v>
      </c>
      <c r="E42" s="116">
        <f t="shared" si="7"/>
        <v>1</v>
      </c>
      <c r="F42" s="116">
        <f t="shared" si="7"/>
        <v>0</v>
      </c>
      <c r="G42" s="80"/>
      <c r="H42" s="114">
        <f>Table219[[#This Row],[Hourly Rate             (no less than $13.71, no more than $20.00); update if required]]</f>
        <v>0</v>
      </c>
      <c r="I42" s="82">
        <v>0</v>
      </c>
      <c r="J42" s="115">
        <f t="shared" si="3"/>
        <v>20</v>
      </c>
      <c r="K42" s="115" t="str">
        <f t="shared" si="5"/>
        <v>$4.00</v>
      </c>
      <c r="L42" s="130" t="str">
        <f t="shared" si="6"/>
        <v>0</v>
      </c>
      <c r="M42" s="107">
        <f>Table220[[#This Row],[Regular Worked Hours (Excludes OT and nonworked STAT)]]+Table219[[#This Row],[Hours to Date - Cannot Exceed 640]]</f>
        <v>0</v>
      </c>
    </row>
    <row r="43" spans="1:13" s="108" customFormat="1" ht="30.75" customHeight="1" x14ac:dyDescent="0.25">
      <c r="A43" s="113">
        <f>'Information Sheet-COMPLETE 1st'!A50</f>
        <v>0</v>
      </c>
      <c r="B43" s="107">
        <f>'Information Sheet-COMPLETE 1st'!B50</f>
        <v>0</v>
      </c>
      <c r="C43" s="2"/>
      <c r="D43" s="7">
        <f>Table219[[#This Row],[Employee''s Essential Occupation; update if required]]</f>
        <v>0</v>
      </c>
      <c r="E43" s="116">
        <f t="shared" si="7"/>
        <v>1</v>
      </c>
      <c r="F43" s="116">
        <f t="shared" si="7"/>
        <v>0</v>
      </c>
      <c r="G43" s="80"/>
      <c r="H43" s="114">
        <f>Table219[[#This Row],[Hourly Rate             (no less than $13.71, no more than $20.00); update if required]]</f>
        <v>0</v>
      </c>
      <c r="I43" s="82">
        <v>0</v>
      </c>
      <c r="J43" s="115">
        <f t="shared" si="3"/>
        <v>20</v>
      </c>
      <c r="K43" s="115" t="str">
        <f t="shared" si="5"/>
        <v>$4.00</v>
      </c>
      <c r="L43" s="130" t="str">
        <f t="shared" si="6"/>
        <v>0</v>
      </c>
      <c r="M43" s="107">
        <f>Table220[[#This Row],[Regular Worked Hours (Excludes OT and nonworked STAT)]]+Table219[[#This Row],[Hours to Date - Cannot Exceed 640]]</f>
        <v>0</v>
      </c>
    </row>
    <row r="44" spans="1:13" s="108" customFormat="1" ht="30.75" customHeight="1" x14ac:dyDescent="0.25">
      <c r="A44" s="113">
        <f>'Information Sheet-COMPLETE 1st'!A51</f>
        <v>0</v>
      </c>
      <c r="B44" s="107">
        <f>'Information Sheet-COMPLETE 1st'!B51</f>
        <v>0</v>
      </c>
      <c r="C44" s="2"/>
      <c r="D44" s="7">
        <f>Table219[[#This Row],[Employee''s Essential Occupation; update if required]]</f>
        <v>0</v>
      </c>
      <c r="E44" s="116">
        <f t="shared" si="7"/>
        <v>1</v>
      </c>
      <c r="F44" s="116">
        <f t="shared" si="7"/>
        <v>0</v>
      </c>
      <c r="G44" s="80"/>
      <c r="H44" s="114">
        <f>Table219[[#This Row],[Hourly Rate             (no less than $13.71, no more than $20.00); update if required]]</f>
        <v>0</v>
      </c>
      <c r="I44" s="82">
        <v>0</v>
      </c>
      <c r="J44" s="115">
        <f t="shared" si="3"/>
        <v>20</v>
      </c>
      <c r="K44" s="115" t="str">
        <f t="shared" si="5"/>
        <v>$4.00</v>
      </c>
      <c r="L44" s="130" t="str">
        <f t="shared" si="6"/>
        <v>0</v>
      </c>
      <c r="M44" s="107">
        <f>Table220[[#This Row],[Regular Worked Hours (Excludes OT and nonworked STAT)]]+Table219[[#This Row],[Hours to Date - Cannot Exceed 640]]</f>
        <v>0</v>
      </c>
    </row>
    <row r="45" spans="1:13" s="108" customFormat="1" ht="30.75" customHeight="1" x14ac:dyDescent="0.25">
      <c r="A45" s="113">
        <f>'Information Sheet-COMPLETE 1st'!A52</f>
        <v>0</v>
      </c>
      <c r="B45" s="107">
        <f>'Information Sheet-COMPLETE 1st'!B52</f>
        <v>0</v>
      </c>
      <c r="C45" s="2"/>
      <c r="D45" s="7">
        <f>Table219[[#This Row],[Employee''s Essential Occupation; update if required]]</f>
        <v>0</v>
      </c>
      <c r="E45" s="116">
        <f t="shared" si="7"/>
        <v>1</v>
      </c>
      <c r="F45" s="116">
        <f t="shared" si="7"/>
        <v>0</v>
      </c>
      <c r="G45" s="80"/>
      <c r="H45" s="114">
        <f>Table219[[#This Row],[Hourly Rate             (no less than $13.71, no more than $20.00); update if required]]</f>
        <v>0</v>
      </c>
      <c r="I45" s="82">
        <v>0</v>
      </c>
      <c r="J45" s="115">
        <f t="shared" si="3"/>
        <v>20</v>
      </c>
      <c r="K45" s="115" t="str">
        <f t="shared" si="5"/>
        <v>$4.00</v>
      </c>
      <c r="L45" s="130" t="str">
        <f t="shared" si="6"/>
        <v>0</v>
      </c>
      <c r="M45" s="107">
        <f>Table220[[#This Row],[Regular Worked Hours (Excludes OT and nonworked STAT)]]+Table219[[#This Row],[Hours to Date - Cannot Exceed 640]]</f>
        <v>0</v>
      </c>
    </row>
    <row r="46" spans="1:13" s="108" customFormat="1" ht="30.75" customHeight="1" x14ac:dyDescent="0.25">
      <c r="A46" s="113">
        <f>'Information Sheet-COMPLETE 1st'!A53</f>
        <v>0</v>
      </c>
      <c r="B46" s="107">
        <f>'Information Sheet-COMPLETE 1st'!B53</f>
        <v>0</v>
      </c>
      <c r="C46" s="2"/>
      <c r="D46" s="7">
        <f>Table219[[#This Row],[Employee''s Essential Occupation; update if required]]</f>
        <v>0</v>
      </c>
      <c r="E46" s="116">
        <f t="shared" si="7"/>
        <v>1</v>
      </c>
      <c r="F46" s="116">
        <f t="shared" si="7"/>
        <v>0</v>
      </c>
      <c r="G46" s="80"/>
      <c r="H46" s="114">
        <f>Table219[[#This Row],[Hourly Rate             (no less than $13.71, no more than $20.00); update if required]]</f>
        <v>0</v>
      </c>
      <c r="I46" s="82">
        <v>0</v>
      </c>
      <c r="J46" s="115">
        <f t="shared" si="3"/>
        <v>20</v>
      </c>
      <c r="K46" s="115" t="str">
        <f t="shared" si="5"/>
        <v>$4.00</v>
      </c>
      <c r="L46" s="130" t="str">
        <f t="shared" si="6"/>
        <v>0</v>
      </c>
      <c r="M46" s="107">
        <f>Table220[[#This Row],[Regular Worked Hours (Excludes OT and nonworked STAT)]]+Table219[[#This Row],[Hours to Date - Cannot Exceed 640]]</f>
        <v>0</v>
      </c>
    </row>
    <row r="47" spans="1:13" s="108" customFormat="1" ht="30.75" customHeight="1" x14ac:dyDescent="0.25">
      <c r="A47" s="113">
        <f>'Information Sheet-COMPLETE 1st'!A54</f>
        <v>0</v>
      </c>
      <c r="B47" s="107">
        <f>'Information Sheet-COMPLETE 1st'!B54</f>
        <v>0</v>
      </c>
      <c r="C47" s="2"/>
      <c r="D47" s="7">
        <f>Table219[[#This Row],[Employee''s Essential Occupation; update if required]]</f>
        <v>0</v>
      </c>
      <c r="E47" s="116">
        <f t="shared" si="7"/>
        <v>1</v>
      </c>
      <c r="F47" s="116">
        <f t="shared" si="7"/>
        <v>0</v>
      </c>
      <c r="G47" s="80"/>
      <c r="H47" s="114">
        <f>Table219[[#This Row],[Hourly Rate             (no less than $13.71, no more than $20.00); update if required]]</f>
        <v>0</v>
      </c>
      <c r="I47" s="82">
        <v>0</v>
      </c>
      <c r="J47" s="115">
        <f t="shared" si="3"/>
        <v>20</v>
      </c>
      <c r="K47" s="115" t="str">
        <f t="shared" si="5"/>
        <v>$4.00</v>
      </c>
      <c r="L47" s="130" t="str">
        <f t="shared" si="6"/>
        <v>0</v>
      </c>
      <c r="M47" s="107">
        <f>Table220[[#This Row],[Regular Worked Hours (Excludes OT and nonworked STAT)]]+Table219[[#This Row],[Hours to Date - Cannot Exceed 640]]</f>
        <v>0</v>
      </c>
    </row>
    <row r="48" spans="1:13" s="108" customFormat="1" ht="30.75" customHeight="1" x14ac:dyDescent="0.25">
      <c r="A48" s="113">
        <f>'Information Sheet-COMPLETE 1st'!A55</f>
        <v>0</v>
      </c>
      <c r="B48" s="107">
        <f>'Information Sheet-COMPLETE 1st'!B55</f>
        <v>0</v>
      </c>
      <c r="C48" s="2"/>
      <c r="D48" s="7">
        <f>Table219[[#This Row],[Employee''s Essential Occupation; update if required]]</f>
        <v>0</v>
      </c>
      <c r="E48" s="116">
        <f t="shared" si="7"/>
        <v>1</v>
      </c>
      <c r="F48" s="116">
        <f t="shared" si="7"/>
        <v>0</v>
      </c>
      <c r="G48" s="80"/>
      <c r="H48" s="114">
        <f>Table219[[#This Row],[Hourly Rate             (no less than $13.71, no more than $20.00); update if required]]</f>
        <v>0</v>
      </c>
      <c r="I48" s="82">
        <v>0</v>
      </c>
      <c r="J48" s="115">
        <f t="shared" si="3"/>
        <v>20</v>
      </c>
      <c r="K48" s="115" t="str">
        <f t="shared" si="5"/>
        <v>$4.00</v>
      </c>
      <c r="L48" s="130" t="str">
        <f t="shared" si="6"/>
        <v>0</v>
      </c>
      <c r="M48" s="107">
        <f>Table220[[#This Row],[Regular Worked Hours (Excludes OT and nonworked STAT)]]+Table219[[#This Row],[Hours to Date - Cannot Exceed 640]]</f>
        <v>0</v>
      </c>
    </row>
    <row r="49" spans="1:13" s="108" customFormat="1" ht="30.75" customHeight="1" x14ac:dyDescent="0.25">
      <c r="A49" s="113">
        <f>'Information Sheet-COMPLETE 1st'!A56</f>
        <v>0</v>
      </c>
      <c r="B49" s="107">
        <f>'Information Sheet-COMPLETE 1st'!B56</f>
        <v>0</v>
      </c>
      <c r="C49" s="2"/>
      <c r="D49" s="7">
        <f>Table219[[#This Row],[Employee''s Essential Occupation; update if required]]</f>
        <v>0</v>
      </c>
      <c r="E49" s="116">
        <f t="shared" si="7"/>
        <v>1</v>
      </c>
      <c r="F49" s="116">
        <f t="shared" si="7"/>
        <v>0</v>
      </c>
      <c r="G49" s="80"/>
      <c r="H49" s="114">
        <f>Table219[[#This Row],[Hourly Rate             (no less than $13.71, no more than $20.00); update if required]]</f>
        <v>0</v>
      </c>
      <c r="I49" s="82">
        <v>0</v>
      </c>
      <c r="J49" s="115">
        <f t="shared" si="3"/>
        <v>20</v>
      </c>
      <c r="K49" s="115" t="str">
        <f t="shared" si="5"/>
        <v>$4.00</v>
      </c>
      <c r="L49" s="130" t="str">
        <f t="shared" si="6"/>
        <v>0</v>
      </c>
      <c r="M49" s="107">
        <f>Table220[[#This Row],[Regular Worked Hours (Excludes OT and nonworked STAT)]]+Table219[[#This Row],[Hours to Date - Cannot Exceed 640]]</f>
        <v>0</v>
      </c>
    </row>
    <row r="50" spans="1:13" s="108" customFormat="1" ht="30.75" customHeight="1" x14ac:dyDescent="0.25">
      <c r="A50" s="113">
        <f>'Information Sheet-COMPLETE 1st'!A57</f>
        <v>0</v>
      </c>
      <c r="B50" s="107">
        <f>'Information Sheet-COMPLETE 1st'!B57</f>
        <v>0</v>
      </c>
      <c r="C50" s="2"/>
      <c r="D50" s="7">
        <f>Table219[[#This Row],[Employee''s Essential Occupation; update if required]]</f>
        <v>0</v>
      </c>
      <c r="E50" s="116">
        <f t="shared" si="7"/>
        <v>1</v>
      </c>
      <c r="F50" s="116">
        <f t="shared" si="7"/>
        <v>0</v>
      </c>
      <c r="G50" s="80"/>
      <c r="H50" s="114">
        <f>Table219[[#This Row],[Hourly Rate             (no less than $13.71, no more than $20.00); update if required]]</f>
        <v>0</v>
      </c>
      <c r="I50" s="82">
        <v>0</v>
      </c>
      <c r="J50" s="115">
        <f t="shared" si="3"/>
        <v>20</v>
      </c>
      <c r="K50" s="115" t="str">
        <f t="shared" si="5"/>
        <v>$4.00</v>
      </c>
      <c r="L50" s="130" t="str">
        <f t="shared" si="6"/>
        <v>0</v>
      </c>
      <c r="M50" s="107">
        <f>Table220[[#This Row],[Regular Worked Hours (Excludes OT and nonworked STAT)]]+Table219[[#This Row],[Hours to Date - Cannot Exceed 640]]</f>
        <v>0</v>
      </c>
    </row>
    <row r="51" spans="1:13" s="108" customFormat="1" ht="30.75" customHeight="1" x14ac:dyDescent="0.25">
      <c r="A51" s="113">
        <f>'Information Sheet-COMPLETE 1st'!A58</f>
        <v>0</v>
      </c>
      <c r="B51" s="107">
        <f>'Information Sheet-COMPLETE 1st'!B58</f>
        <v>0</v>
      </c>
      <c r="C51" s="2"/>
      <c r="D51" s="7">
        <f>Table219[[#This Row],[Employee''s Essential Occupation; update if required]]</f>
        <v>0</v>
      </c>
      <c r="E51" s="116">
        <f t="shared" si="7"/>
        <v>1</v>
      </c>
      <c r="F51" s="116">
        <f t="shared" si="7"/>
        <v>0</v>
      </c>
      <c r="G51" s="80"/>
      <c r="H51" s="114">
        <f>Table219[[#This Row],[Hourly Rate             (no less than $13.71, no more than $20.00); update if required]]</f>
        <v>0</v>
      </c>
      <c r="I51" s="82">
        <v>0</v>
      </c>
      <c r="J51" s="115">
        <f t="shared" si="3"/>
        <v>20</v>
      </c>
      <c r="K51" s="115" t="str">
        <f t="shared" si="5"/>
        <v>$4.00</v>
      </c>
      <c r="L51" s="130" t="str">
        <f t="shared" si="6"/>
        <v>0</v>
      </c>
      <c r="M51" s="107">
        <f>Table220[[#This Row],[Regular Worked Hours (Excludes OT and nonworked STAT)]]+Table219[[#This Row],[Hours to Date - Cannot Exceed 640]]</f>
        <v>0</v>
      </c>
    </row>
    <row r="52" spans="1:13" s="108" customFormat="1" ht="30.75" customHeight="1" x14ac:dyDescent="0.25">
      <c r="A52" s="113">
        <f>'Information Sheet-COMPLETE 1st'!A59</f>
        <v>0</v>
      </c>
      <c r="B52" s="107">
        <f>'Information Sheet-COMPLETE 1st'!B59</f>
        <v>0</v>
      </c>
      <c r="C52" s="2"/>
      <c r="D52" s="7">
        <f>Table219[[#This Row],[Employee''s Essential Occupation; update if required]]</f>
        <v>0</v>
      </c>
      <c r="E52" s="116">
        <f t="shared" si="7"/>
        <v>1</v>
      </c>
      <c r="F52" s="116">
        <f t="shared" si="7"/>
        <v>0</v>
      </c>
      <c r="G52" s="80"/>
      <c r="H52" s="114">
        <f>Table219[[#This Row],[Hourly Rate             (no less than $13.71, no more than $20.00); update if required]]</f>
        <v>0</v>
      </c>
      <c r="I52" s="82">
        <v>0</v>
      </c>
      <c r="J52" s="115">
        <f t="shared" si="3"/>
        <v>20</v>
      </c>
      <c r="K52" s="115" t="str">
        <f t="shared" si="5"/>
        <v>$4.00</v>
      </c>
      <c r="L52" s="130" t="str">
        <f t="shared" si="6"/>
        <v>0</v>
      </c>
      <c r="M52" s="107">
        <f>Table220[[#This Row],[Regular Worked Hours (Excludes OT and nonworked STAT)]]+Table219[[#This Row],[Hours to Date - Cannot Exceed 640]]</f>
        <v>0</v>
      </c>
    </row>
    <row r="53" spans="1:13" s="108" customFormat="1" ht="30.75" customHeight="1" x14ac:dyDescent="0.25">
      <c r="A53" s="113">
        <f>'Information Sheet-COMPLETE 1st'!A60</f>
        <v>0</v>
      </c>
      <c r="B53" s="107">
        <f>'Information Sheet-COMPLETE 1st'!B60</f>
        <v>0</v>
      </c>
      <c r="C53" s="2"/>
      <c r="D53" s="7">
        <f>Table219[[#This Row],[Employee''s Essential Occupation; update if required]]</f>
        <v>0</v>
      </c>
      <c r="E53" s="116">
        <f t="shared" si="7"/>
        <v>1</v>
      </c>
      <c r="F53" s="116">
        <f t="shared" si="7"/>
        <v>0</v>
      </c>
      <c r="G53" s="80"/>
      <c r="H53" s="114">
        <f>Table219[[#This Row],[Hourly Rate             (no less than $13.71, no more than $20.00); update if required]]</f>
        <v>0</v>
      </c>
      <c r="I53" s="82">
        <v>0</v>
      </c>
      <c r="J53" s="115">
        <f t="shared" si="3"/>
        <v>20</v>
      </c>
      <c r="K53" s="115" t="str">
        <f t="shared" si="5"/>
        <v>$4.00</v>
      </c>
      <c r="L53" s="130" t="str">
        <f t="shared" si="6"/>
        <v>0</v>
      </c>
      <c r="M53" s="107">
        <f>Table220[[#This Row],[Regular Worked Hours (Excludes OT and nonworked STAT)]]+Table219[[#This Row],[Hours to Date - Cannot Exceed 640]]</f>
        <v>0</v>
      </c>
    </row>
    <row r="54" spans="1:13" s="108" customFormat="1" ht="30.75" customHeight="1" x14ac:dyDescent="0.25">
      <c r="A54" s="113">
        <f>'Information Sheet-COMPLETE 1st'!A61</f>
        <v>0</v>
      </c>
      <c r="B54" s="107">
        <f>'Information Sheet-COMPLETE 1st'!B61</f>
        <v>0</v>
      </c>
      <c r="C54" s="2"/>
      <c r="D54" s="7">
        <f>Table219[[#This Row],[Employee''s Essential Occupation; update if required]]</f>
        <v>0</v>
      </c>
      <c r="E54" s="116">
        <f t="shared" si="7"/>
        <v>1</v>
      </c>
      <c r="F54" s="116">
        <f t="shared" si="7"/>
        <v>0</v>
      </c>
      <c r="G54" s="80"/>
      <c r="H54" s="114">
        <f>Table219[[#This Row],[Hourly Rate             (no less than $13.71, no more than $20.00); update if required]]</f>
        <v>0</v>
      </c>
      <c r="I54" s="82">
        <v>0</v>
      </c>
      <c r="J54" s="115">
        <f t="shared" si="3"/>
        <v>20</v>
      </c>
      <c r="K54" s="115" t="str">
        <f t="shared" si="5"/>
        <v>$4.00</v>
      </c>
      <c r="L54" s="130" t="str">
        <f t="shared" si="6"/>
        <v>0</v>
      </c>
      <c r="M54" s="107">
        <f>Table220[[#This Row],[Regular Worked Hours (Excludes OT and nonworked STAT)]]+Table219[[#This Row],[Hours to Date - Cannot Exceed 640]]</f>
        <v>0</v>
      </c>
    </row>
    <row r="55" spans="1:13" s="108" customFormat="1" ht="30.75" customHeight="1" x14ac:dyDescent="0.25">
      <c r="A55" s="113">
        <f>'Information Sheet-COMPLETE 1st'!A62</f>
        <v>0</v>
      </c>
      <c r="B55" s="107">
        <f>'Information Sheet-COMPLETE 1st'!B62</f>
        <v>0</v>
      </c>
      <c r="C55" s="2"/>
      <c r="D55" s="7">
        <f>Table219[[#This Row],[Employee''s Essential Occupation; update if required]]</f>
        <v>0</v>
      </c>
      <c r="E55" s="116">
        <f t="shared" ref="E55:F70" si="8">E54</f>
        <v>1</v>
      </c>
      <c r="F55" s="116">
        <f t="shared" si="8"/>
        <v>0</v>
      </c>
      <c r="G55" s="80"/>
      <c r="H55" s="114">
        <f>Table219[[#This Row],[Hourly Rate             (no less than $13.71, no more than $20.00); update if required]]</f>
        <v>0</v>
      </c>
      <c r="I55" s="82">
        <v>0</v>
      </c>
      <c r="J55" s="115">
        <f t="shared" si="3"/>
        <v>20</v>
      </c>
      <c r="K55" s="115" t="str">
        <f t="shared" si="5"/>
        <v>$4.00</v>
      </c>
      <c r="L55" s="130" t="str">
        <f t="shared" si="6"/>
        <v>0</v>
      </c>
      <c r="M55" s="107">
        <f>Table220[[#This Row],[Regular Worked Hours (Excludes OT and nonworked STAT)]]+Table219[[#This Row],[Hours to Date - Cannot Exceed 640]]</f>
        <v>0</v>
      </c>
    </row>
    <row r="56" spans="1:13" s="108" customFormat="1" ht="30.75" customHeight="1" x14ac:dyDescent="0.25">
      <c r="A56" s="113">
        <f>'Information Sheet-COMPLETE 1st'!A63</f>
        <v>0</v>
      </c>
      <c r="B56" s="107">
        <f>'Information Sheet-COMPLETE 1st'!B63</f>
        <v>0</v>
      </c>
      <c r="C56" s="2"/>
      <c r="D56" s="7">
        <f>Table219[[#This Row],[Employee''s Essential Occupation; update if required]]</f>
        <v>0</v>
      </c>
      <c r="E56" s="116">
        <f t="shared" si="8"/>
        <v>1</v>
      </c>
      <c r="F56" s="116">
        <f t="shared" si="8"/>
        <v>0</v>
      </c>
      <c r="G56" s="80"/>
      <c r="H56" s="114">
        <f>Table219[[#This Row],[Hourly Rate             (no less than $13.71, no more than $20.00); update if required]]</f>
        <v>0</v>
      </c>
      <c r="I56" s="82">
        <v>0</v>
      </c>
      <c r="J56" s="115">
        <f t="shared" si="3"/>
        <v>20</v>
      </c>
      <c r="K56" s="115" t="str">
        <f t="shared" si="5"/>
        <v>$4.00</v>
      </c>
      <c r="L56" s="130" t="str">
        <f t="shared" si="6"/>
        <v>0</v>
      </c>
      <c r="M56" s="107">
        <f>Table220[[#This Row],[Regular Worked Hours (Excludes OT and nonworked STAT)]]+Table219[[#This Row],[Hours to Date - Cannot Exceed 640]]</f>
        <v>0</v>
      </c>
    </row>
    <row r="57" spans="1:13" s="108" customFormat="1" ht="30.75" customHeight="1" x14ac:dyDescent="0.25">
      <c r="A57" s="113">
        <f>'Information Sheet-COMPLETE 1st'!A64</f>
        <v>0</v>
      </c>
      <c r="B57" s="107">
        <f>'Information Sheet-COMPLETE 1st'!B64</f>
        <v>0</v>
      </c>
      <c r="C57" s="2"/>
      <c r="D57" s="7">
        <f>Table219[[#This Row],[Employee''s Essential Occupation; update if required]]</f>
        <v>0</v>
      </c>
      <c r="E57" s="116">
        <f t="shared" si="8"/>
        <v>1</v>
      </c>
      <c r="F57" s="116">
        <f t="shared" si="8"/>
        <v>0</v>
      </c>
      <c r="G57" s="80"/>
      <c r="H57" s="114">
        <f>Table219[[#This Row],[Hourly Rate             (no less than $13.71, no more than $20.00); update if required]]</f>
        <v>0</v>
      </c>
      <c r="I57" s="82">
        <v>0</v>
      </c>
      <c r="J57" s="115">
        <f t="shared" si="3"/>
        <v>20</v>
      </c>
      <c r="K57" s="115" t="str">
        <f t="shared" si="5"/>
        <v>$4.00</v>
      </c>
      <c r="L57" s="130" t="str">
        <f t="shared" si="6"/>
        <v>0</v>
      </c>
      <c r="M57" s="107">
        <f>Table220[[#This Row],[Regular Worked Hours (Excludes OT and nonworked STAT)]]+Table219[[#This Row],[Hours to Date - Cannot Exceed 640]]</f>
        <v>0</v>
      </c>
    </row>
    <row r="58" spans="1:13" s="108" customFormat="1" ht="30.75" customHeight="1" x14ac:dyDescent="0.25">
      <c r="A58" s="113">
        <f>'Information Sheet-COMPLETE 1st'!A65</f>
        <v>0</v>
      </c>
      <c r="B58" s="107">
        <f>'Information Sheet-COMPLETE 1st'!B65</f>
        <v>0</v>
      </c>
      <c r="C58" s="2"/>
      <c r="D58" s="7">
        <f>Table219[[#This Row],[Employee''s Essential Occupation; update if required]]</f>
        <v>0</v>
      </c>
      <c r="E58" s="116">
        <f t="shared" si="8"/>
        <v>1</v>
      </c>
      <c r="F58" s="116">
        <f t="shared" si="8"/>
        <v>0</v>
      </c>
      <c r="G58" s="80"/>
      <c r="H58" s="114">
        <f>Table219[[#This Row],[Hourly Rate             (no less than $13.71, no more than $20.00); update if required]]</f>
        <v>0</v>
      </c>
      <c r="I58" s="82">
        <v>0</v>
      </c>
      <c r="J58" s="115">
        <f t="shared" si="3"/>
        <v>20</v>
      </c>
      <c r="K58" s="115" t="str">
        <f t="shared" si="5"/>
        <v>$4.00</v>
      </c>
      <c r="L58" s="130" t="str">
        <f t="shared" si="6"/>
        <v>0</v>
      </c>
      <c r="M58" s="107">
        <f>Table220[[#This Row],[Regular Worked Hours (Excludes OT and nonworked STAT)]]+Table219[[#This Row],[Hours to Date - Cannot Exceed 640]]</f>
        <v>0</v>
      </c>
    </row>
    <row r="59" spans="1:13" s="108" customFormat="1" ht="30.75" customHeight="1" x14ac:dyDescent="0.25">
      <c r="A59" s="113">
        <f>'Information Sheet-COMPLETE 1st'!A66</f>
        <v>0</v>
      </c>
      <c r="B59" s="107">
        <f>'Information Sheet-COMPLETE 1st'!B66</f>
        <v>0</v>
      </c>
      <c r="C59" s="2"/>
      <c r="D59" s="7">
        <f>Table219[[#This Row],[Employee''s Essential Occupation; update if required]]</f>
        <v>0</v>
      </c>
      <c r="E59" s="116">
        <f t="shared" si="8"/>
        <v>1</v>
      </c>
      <c r="F59" s="116">
        <f t="shared" si="8"/>
        <v>0</v>
      </c>
      <c r="G59" s="80"/>
      <c r="H59" s="114">
        <f>Table219[[#This Row],[Hourly Rate             (no less than $13.71, no more than $20.00); update if required]]</f>
        <v>0</v>
      </c>
      <c r="I59" s="82">
        <v>0</v>
      </c>
      <c r="J59" s="115">
        <f t="shared" si="3"/>
        <v>20</v>
      </c>
      <c r="K59" s="115" t="str">
        <f t="shared" si="5"/>
        <v>$4.00</v>
      </c>
      <c r="L59" s="130" t="str">
        <f t="shared" si="6"/>
        <v>0</v>
      </c>
      <c r="M59" s="107">
        <f>Table220[[#This Row],[Regular Worked Hours (Excludes OT and nonworked STAT)]]+Table219[[#This Row],[Hours to Date - Cannot Exceed 640]]</f>
        <v>0</v>
      </c>
    </row>
    <row r="60" spans="1:13" s="108" customFormat="1" ht="30.75" customHeight="1" x14ac:dyDescent="0.25">
      <c r="A60" s="113">
        <f>'Information Sheet-COMPLETE 1st'!A67</f>
        <v>0</v>
      </c>
      <c r="B60" s="107">
        <f>'Information Sheet-COMPLETE 1st'!B67</f>
        <v>0</v>
      </c>
      <c r="C60" s="2"/>
      <c r="D60" s="7">
        <f>Table219[[#This Row],[Employee''s Essential Occupation; update if required]]</f>
        <v>0</v>
      </c>
      <c r="E60" s="116">
        <f t="shared" si="8"/>
        <v>1</v>
      </c>
      <c r="F60" s="116">
        <f t="shared" si="8"/>
        <v>0</v>
      </c>
      <c r="G60" s="80"/>
      <c r="H60" s="114">
        <f>Table219[[#This Row],[Hourly Rate             (no less than $13.71, no more than $20.00); update if required]]</f>
        <v>0</v>
      </c>
      <c r="I60" s="82">
        <v>0</v>
      </c>
      <c r="J60" s="115">
        <f t="shared" si="3"/>
        <v>20</v>
      </c>
      <c r="K60" s="115" t="str">
        <f t="shared" si="5"/>
        <v>$4.00</v>
      </c>
      <c r="L60" s="130" t="str">
        <f t="shared" si="6"/>
        <v>0</v>
      </c>
      <c r="M60" s="107">
        <f>Table220[[#This Row],[Regular Worked Hours (Excludes OT and nonworked STAT)]]+Table219[[#This Row],[Hours to Date - Cannot Exceed 640]]</f>
        <v>0</v>
      </c>
    </row>
    <row r="61" spans="1:13" s="108" customFormat="1" ht="30.75" customHeight="1" x14ac:dyDescent="0.25">
      <c r="A61" s="113">
        <f>'Information Sheet-COMPLETE 1st'!A68</f>
        <v>0</v>
      </c>
      <c r="B61" s="107">
        <f>'Information Sheet-COMPLETE 1st'!B68</f>
        <v>0</v>
      </c>
      <c r="C61" s="2"/>
      <c r="D61" s="7">
        <f>Table219[[#This Row],[Employee''s Essential Occupation; update if required]]</f>
        <v>0</v>
      </c>
      <c r="E61" s="116">
        <f t="shared" si="8"/>
        <v>1</v>
      </c>
      <c r="F61" s="116">
        <f t="shared" si="8"/>
        <v>0</v>
      </c>
      <c r="G61" s="80"/>
      <c r="H61" s="114">
        <f>Table219[[#This Row],[Hourly Rate             (no less than $13.71, no more than $20.00); update if required]]</f>
        <v>0</v>
      </c>
      <c r="I61" s="82">
        <v>0</v>
      </c>
      <c r="J61" s="115">
        <f t="shared" si="3"/>
        <v>20</v>
      </c>
      <c r="K61" s="115" t="str">
        <f t="shared" si="5"/>
        <v>$4.00</v>
      </c>
      <c r="L61" s="130" t="str">
        <f t="shared" si="6"/>
        <v>0</v>
      </c>
      <c r="M61" s="107">
        <f>Table220[[#This Row],[Regular Worked Hours (Excludes OT and nonworked STAT)]]+Table219[[#This Row],[Hours to Date - Cannot Exceed 640]]</f>
        <v>0</v>
      </c>
    </row>
    <row r="62" spans="1:13" s="108" customFormat="1" ht="30.75" customHeight="1" x14ac:dyDescent="0.25">
      <c r="A62" s="113">
        <f>'Information Sheet-COMPLETE 1st'!A69</f>
        <v>0</v>
      </c>
      <c r="B62" s="107">
        <f>'Information Sheet-COMPLETE 1st'!B69</f>
        <v>0</v>
      </c>
      <c r="C62" s="2"/>
      <c r="D62" s="7">
        <f>Table219[[#This Row],[Employee''s Essential Occupation; update if required]]</f>
        <v>0</v>
      </c>
      <c r="E62" s="116">
        <f t="shared" si="8"/>
        <v>1</v>
      </c>
      <c r="F62" s="116">
        <f t="shared" si="8"/>
        <v>0</v>
      </c>
      <c r="G62" s="80"/>
      <c r="H62" s="114">
        <f>Table219[[#This Row],[Hourly Rate             (no less than $13.71, no more than $20.00); update if required]]</f>
        <v>0</v>
      </c>
      <c r="I62" s="82">
        <v>0</v>
      </c>
      <c r="J62" s="115">
        <f t="shared" si="3"/>
        <v>20</v>
      </c>
      <c r="K62" s="115" t="str">
        <f t="shared" si="5"/>
        <v>$4.00</v>
      </c>
      <c r="L62" s="130" t="str">
        <f t="shared" si="6"/>
        <v>0</v>
      </c>
      <c r="M62" s="107">
        <f>Table220[[#This Row],[Regular Worked Hours (Excludes OT and nonworked STAT)]]+Table219[[#This Row],[Hours to Date - Cannot Exceed 640]]</f>
        <v>0</v>
      </c>
    </row>
    <row r="63" spans="1:13" s="108" customFormat="1" ht="30.75" customHeight="1" x14ac:dyDescent="0.25">
      <c r="A63" s="113">
        <f>'Information Sheet-COMPLETE 1st'!A70</f>
        <v>0</v>
      </c>
      <c r="B63" s="107">
        <f>'Information Sheet-COMPLETE 1st'!B70</f>
        <v>0</v>
      </c>
      <c r="C63" s="2"/>
      <c r="D63" s="7">
        <f>Table219[[#This Row],[Employee''s Essential Occupation; update if required]]</f>
        <v>0</v>
      </c>
      <c r="E63" s="116">
        <f t="shared" si="8"/>
        <v>1</v>
      </c>
      <c r="F63" s="116">
        <f t="shared" si="8"/>
        <v>0</v>
      </c>
      <c r="G63" s="80"/>
      <c r="H63" s="114">
        <f>Table219[[#This Row],[Hourly Rate             (no less than $13.71, no more than $20.00); update if required]]</f>
        <v>0</v>
      </c>
      <c r="I63" s="82">
        <v>0</v>
      </c>
      <c r="J63" s="115">
        <f t="shared" si="3"/>
        <v>20</v>
      </c>
      <c r="K63" s="115" t="str">
        <f t="shared" si="5"/>
        <v>$4.00</v>
      </c>
      <c r="L63" s="130" t="str">
        <f t="shared" si="6"/>
        <v>0</v>
      </c>
      <c r="M63" s="107">
        <f>Table220[[#This Row],[Regular Worked Hours (Excludes OT and nonworked STAT)]]+Table219[[#This Row],[Hours to Date - Cannot Exceed 640]]</f>
        <v>0</v>
      </c>
    </row>
    <row r="64" spans="1:13" s="108" customFormat="1" ht="30.75" customHeight="1" x14ac:dyDescent="0.25">
      <c r="A64" s="113">
        <f>'Information Sheet-COMPLETE 1st'!A71</f>
        <v>0</v>
      </c>
      <c r="B64" s="107">
        <f>'Information Sheet-COMPLETE 1st'!B71</f>
        <v>0</v>
      </c>
      <c r="C64" s="2"/>
      <c r="D64" s="7">
        <f>Table219[[#This Row],[Employee''s Essential Occupation; update if required]]</f>
        <v>0</v>
      </c>
      <c r="E64" s="116">
        <f t="shared" si="8"/>
        <v>1</v>
      </c>
      <c r="F64" s="116">
        <f t="shared" si="8"/>
        <v>0</v>
      </c>
      <c r="G64" s="80"/>
      <c r="H64" s="114">
        <f>Table219[[#This Row],[Hourly Rate             (no less than $13.71, no more than $20.00); update if required]]</f>
        <v>0</v>
      </c>
      <c r="I64" s="82">
        <v>0</v>
      </c>
      <c r="J64" s="115">
        <f t="shared" si="3"/>
        <v>20</v>
      </c>
      <c r="K64" s="115" t="str">
        <f t="shared" si="5"/>
        <v>$4.00</v>
      </c>
      <c r="L64" s="130" t="str">
        <f t="shared" si="6"/>
        <v>0</v>
      </c>
      <c r="M64" s="107">
        <f>Table220[[#This Row],[Regular Worked Hours (Excludes OT and nonworked STAT)]]+Table219[[#This Row],[Hours to Date - Cannot Exceed 640]]</f>
        <v>0</v>
      </c>
    </row>
    <row r="65" spans="1:13" s="108" customFormat="1" ht="30.75" customHeight="1" x14ac:dyDescent="0.25">
      <c r="A65" s="113">
        <f>'Information Sheet-COMPLETE 1st'!A72</f>
        <v>0</v>
      </c>
      <c r="B65" s="107">
        <f>'Information Sheet-COMPLETE 1st'!B72</f>
        <v>0</v>
      </c>
      <c r="C65" s="2"/>
      <c r="D65" s="7">
        <f>Table219[[#This Row],[Employee''s Essential Occupation; update if required]]</f>
        <v>0</v>
      </c>
      <c r="E65" s="116">
        <f t="shared" si="8"/>
        <v>1</v>
      </c>
      <c r="F65" s="116">
        <f t="shared" si="8"/>
        <v>0</v>
      </c>
      <c r="G65" s="80"/>
      <c r="H65" s="114">
        <f>Table219[[#This Row],[Hourly Rate             (no less than $13.71, no more than $20.00); update if required]]</f>
        <v>0</v>
      </c>
      <c r="I65" s="82">
        <v>0</v>
      </c>
      <c r="J65" s="115">
        <f t="shared" si="3"/>
        <v>20</v>
      </c>
      <c r="K65" s="115" t="str">
        <f t="shared" si="5"/>
        <v>$4.00</v>
      </c>
      <c r="L65" s="130" t="str">
        <f t="shared" si="6"/>
        <v>0</v>
      </c>
      <c r="M65" s="107">
        <f>Table220[[#This Row],[Regular Worked Hours (Excludes OT and nonworked STAT)]]+Table219[[#This Row],[Hours to Date - Cannot Exceed 640]]</f>
        <v>0</v>
      </c>
    </row>
    <row r="66" spans="1:13" s="108" customFormat="1" ht="30.75" customHeight="1" x14ac:dyDescent="0.25">
      <c r="A66" s="113">
        <f>'Information Sheet-COMPLETE 1st'!A73</f>
        <v>0</v>
      </c>
      <c r="B66" s="107">
        <f>'Information Sheet-COMPLETE 1st'!B73</f>
        <v>0</v>
      </c>
      <c r="C66" s="2"/>
      <c r="D66" s="7">
        <f>Table219[[#This Row],[Employee''s Essential Occupation; update if required]]</f>
        <v>0</v>
      </c>
      <c r="E66" s="116">
        <f t="shared" si="8"/>
        <v>1</v>
      </c>
      <c r="F66" s="116">
        <f t="shared" si="8"/>
        <v>0</v>
      </c>
      <c r="G66" s="80"/>
      <c r="H66" s="114">
        <f>Table219[[#This Row],[Hourly Rate             (no less than $13.71, no more than $20.00); update if required]]</f>
        <v>0</v>
      </c>
      <c r="I66" s="82">
        <v>0</v>
      </c>
      <c r="J66" s="115">
        <f t="shared" si="3"/>
        <v>20</v>
      </c>
      <c r="K66" s="115" t="str">
        <f t="shared" si="5"/>
        <v>$4.00</v>
      </c>
      <c r="L66" s="130" t="str">
        <f t="shared" si="6"/>
        <v>0</v>
      </c>
      <c r="M66" s="107">
        <f>Table220[[#This Row],[Regular Worked Hours (Excludes OT and nonworked STAT)]]+Table219[[#This Row],[Hours to Date - Cannot Exceed 640]]</f>
        <v>0</v>
      </c>
    </row>
    <row r="67" spans="1:13" s="108" customFormat="1" ht="30.75" customHeight="1" x14ac:dyDescent="0.25">
      <c r="A67" s="113">
        <f>'Information Sheet-COMPLETE 1st'!A74</f>
        <v>0</v>
      </c>
      <c r="B67" s="107">
        <f>'Information Sheet-COMPLETE 1st'!B74</f>
        <v>0</v>
      </c>
      <c r="C67" s="2"/>
      <c r="D67" s="7">
        <f>Table219[[#This Row],[Employee''s Essential Occupation; update if required]]</f>
        <v>0</v>
      </c>
      <c r="E67" s="116">
        <f t="shared" si="8"/>
        <v>1</v>
      </c>
      <c r="F67" s="116">
        <f t="shared" si="8"/>
        <v>0</v>
      </c>
      <c r="G67" s="80"/>
      <c r="H67" s="114">
        <f>Table219[[#This Row],[Hourly Rate             (no less than $13.71, no more than $20.00); update if required]]</f>
        <v>0</v>
      </c>
      <c r="I67" s="82">
        <v>0</v>
      </c>
      <c r="J67" s="115">
        <f t="shared" si="3"/>
        <v>20</v>
      </c>
      <c r="K67" s="115" t="str">
        <f t="shared" si="5"/>
        <v>$4.00</v>
      </c>
      <c r="L67" s="130" t="str">
        <f t="shared" si="6"/>
        <v>0</v>
      </c>
      <c r="M67" s="107">
        <f>Table220[[#This Row],[Regular Worked Hours (Excludes OT and nonworked STAT)]]+Table219[[#This Row],[Hours to Date - Cannot Exceed 640]]</f>
        <v>0</v>
      </c>
    </row>
    <row r="68" spans="1:13" s="108" customFormat="1" ht="30.75" customHeight="1" x14ac:dyDescent="0.25">
      <c r="A68" s="113">
        <f>'Information Sheet-COMPLETE 1st'!A75</f>
        <v>0</v>
      </c>
      <c r="B68" s="107">
        <f>'Information Sheet-COMPLETE 1st'!B75</f>
        <v>0</v>
      </c>
      <c r="C68" s="2"/>
      <c r="D68" s="7">
        <f>Table219[[#This Row],[Employee''s Essential Occupation; update if required]]</f>
        <v>0</v>
      </c>
      <c r="E68" s="116">
        <f t="shared" si="8"/>
        <v>1</v>
      </c>
      <c r="F68" s="116">
        <f t="shared" si="8"/>
        <v>0</v>
      </c>
      <c r="G68" s="80"/>
      <c r="H68" s="114">
        <f>Table219[[#This Row],[Hourly Rate             (no less than $13.71, no more than $20.00); update if required]]</f>
        <v>0</v>
      </c>
      <c r="I68" s="82">
        <v>0</v>
      </c>
      <c r="J68" s="115">
        <f t="shared" si="3"/>
        <v>20</v>
      </c>
      <c r="K68" s="115" t="str">
        <f t="shared" si="5"/>
        <v>$4.00</v>
      </c>
      <c r="L68" s="130" t="str">
        <f t="shared" si="6"/>
        <v>0</v>
      </c>
      <c r="M68" s="107">
        <f>Table220[[#This Row],[Regular Worked Hours (Excludes OT and nonworked STAT)]]+Table219[[#This Row],[Hours to Date - Cannot Exceed 640]]</f>
        <v>0</v>
      </c>
    </row>
    <row r="69" spans="1:13" s="108" customFormat="1" ht="30.75" customHeight="1" x14ac:dyDescent="0.25">
      <c r="A69" s="113">
        <f>'Information Sheet-COMPLETE 1st'!A76</f>
        <v>0</v>
      </c>
      <c r="B69" s="107">
        <f>'Information Sheet-COMPLETE 1st'!B76</f>
        <v>0</v>
      </c>
      <c r="C69" s="2"/>
      <c r="D69" s="7">
        <f>Table219[[#This Row],[Employee''s Essential Occupation; update if required]]</f>
        <v>0</v>
      </c>
      <c r="E69" s="116">
        <f t="shared" si="8"/>
        <v>1</v>
      </c>
      <c r="F69" s="116">
        <f t="shared" si="8"/>
        <v>0</v>
      </c>
      <c r="G69" s="80"/>
      <c r="H69" s="114">
        <f>Table219[[#This Row],[Hourly Rate             (no less than $13.71, no more than $20.00); update if required]]</f>
        <v>0</v>
      </c>
      <c r="I69" s="82">
        <v>0</v>
      </c>
      <c r="J69" s="115">
        <f t="shared" si="3"/>
        <v>20</v>
      </c>
      <c r="K69" s="115" t="str">
        <f t="shared" si="5"/>
        <v>$4.00</v>
      </c>
      <c r="L69" s="130" t="str">
        <f t="shared" si="6"/>
        <v>0</v>
      </c>
      <c r="M69" s="107">
        <f>Table220[[#This Row],[Regular Worked Hours (Excludes OT and nonworked STAT)]]+Table219[[#This Row],[Hours to Date - Cannot Exceed 640]]</f>
        <v>0</v>
      </c>
    </row>
    <row r="70" spans="1:13" s="108" customFormat="1" ht="30.75" customHeight="1" x14ac:dyDescent="0.25">
      <c r="A70" s="113">
        <f>'Information Sheet-COMPLETE 1st'!A77</f>
        <v>0</v>
      </c>
      <c r="B70" s="107">
        <f>'Information Sheet-COMPLETE 1st'!B77</f>
        <v>0</v>
      </c>
      <c r="C70" s="2"/>
      <c r="D70" s="7">
        <f>Table219[[#This Row],[Employee''s Essential Occupation; update if required]]</f>
        <v>0</v>
      </c>
      <c r="E70" s="116">
        <f t="shared" si="8"/>
        <v>1</v>
      </c>
      <c r="F70" s="116">
        <f t="shared" si="8"/>
        <v>0</v>
      </c>
      <c r="G70" s="80"/>
      <c r="H70" s="114">
        <f>Table219[[#This Row],[Hourly Rate             (no less than $13.71, no more than $20.00); update if required]]</f>
        <v>0</v>
      </c>
      <c r="I70" s="82">
        <v>0</v>
      </c>
      <c r="J70" s="115">
        <f t="shared" si="3"/>
        <v>20</v>
      </c>
      <c r="K70" s="115" t="str">
        <f t="shared" ref="K70:K101" si="9">IF(AND(J70&lt;=3.99,L77&gt;(-100)),J70,"$4.00")</f>
        <v>$4.00</v>
      </c>
      <c r="L70" s="130" t="str">
        <f t="shared" ref="L70:L101" si="10">IF(OR(H70&gt;19.99,H70&lt;13.71),"0",I70*K70)</f>
        <v>0</v>
      </c>
      <c r="M70" s="107">
        <f>Table220[[#This Row],[Regular Worked Hours (Excludes OT and nonworked STAT)]]+Table219[[#This Row],[Hours to Date - Cannot Exceed 640]]</f>
        <v>0</v>
      </c>
    </row>
    <row r="71" spans="1:13" s="108" customFormat="1" ht="30.75" customHeight="1" x14ac:dyDescent="0.25">
      <c r="A71" s="113">
        <f>'Information Sheet-COMPLETE 1st'!A78</f>
        <v>0</v>
      </c>
      <c r="B71" s="107">
        <f>'Information Sheet-COMPLETE 1st'!B78</f>
        <v>0</v>
      </c>
      <c r="C71" s="2"/>
      <c r="D71" s="7">
        <f>Table219[[#This Row],[Employee''s Essential Occupation; update if required]]</f>
        <v>0</v>
      </c>
      <c r="E71" s="116">
        <f t="shared" ref="E71:F86" si="11">E70</f>
        <v>1</v>
      </c>
      <c r="F71" s="116">
        <f t="shared" si="11"/>
        <v>0</v>
      </c>
      <c r="G71" s="80"/>
      <c r="H71" s="114">
        <f>Table219[[#This Row],[Hourly Rate             (no less than $13.71, no more than $20.00); update if required]]</f>
        <v>0</v>
      </c>
      <c r="I71" s="82">
        <v>0</v>
      </c>
      <c r="J71" s="115">
        <f t="shared" si="3"/>
        <v>20</v>
      </c>
      <c r="K71" s="115" t="str">
        <f t="shared" si="9"/>
        <v>$4.00</v>
      </c>
      <c r="L71" s="130" t="str">
        <f t="shared" si="10"/>
        <v>0</v>
      </c>
      <c r="M71" s="107">
        <f>Table220[[#This Row],[Regular Worked Hours (Excludes OT and nonworked STAT)]]+Table219[[#This Row],[Hours to Date - Cannot Exceed 640]]</f>
        <v>0</v>
      </c>
    </row>
    <row r="72" spans="1:13" s="108" customFormat="1" ht="30.75" customHeight="1" x14ac:dyDescent="0.25">
      <c r="A72" s="113">
        <f>'Information Sheet-COMPLETE 1st'!A79</f>
        <v>0</v>
      </c>
      <c r="B72" s="107">
        <f>'Information Sheet-COMPLETE 1st'!B79</f>
        <v>0</v>
      </c>
      <c r="C72" s="2"/>
      <c r="D72" s="7">
        <f>Table219[[#This Row],[Employee''s Essential Occupation; update if required]]</f>
        <v>0</v>
      </c>
      <c r="E72" s="116">
        <f t="shared" si="11"/>
        <v>1</v>
      </c>
      <c r="F72" s="116">
        <f t="shared" si="11"/>
        <v>0</v>
      </c>
      <c r="G72" s="80"/>
      <c r="H72" s="114">
        <f>Table219[[#This Row],[Hourly Rate             (no less than $13.71, no more than $20.00); update if required]]</f>
        <v>0</v>
      </c>
      <c r="I72" s="82">
        <v>0</v>
      </c>
      <c r="J72" s="115">
        <f t="shared" si="3"/>
        <v>20</v>
      </c>
      <c r="K72" s="115" t="str">
        <f t="shared" si="9"/>
        <v>$4.00</v>
      </c>
      <c r="L72" s="130" t="str">
        <f t="shared" si="10"/>
        <v>0</v>
      </c>
      <c r="M72" s="107">
        <f>Table220[[#This Row],[Regular Worked Hours (Excludes OT and nonworked STAT)]]+Table219[[#This Row],[Hours to Date - Cannot Exceed 640]]</f>
        <v>0</v>
      </c>
    </row>
    <row r="73" spans="1:13" s="108" customFormat="1" ht="30.75" customHeight="1" x14ac:dyDescent="0.25">
      <c r="A73" s="113">
        <f>'Information Sheet-COMPLETE 1st'!A80</f>
        <v>0</v>
      </c>
      <c r="B73" s="107">
        <f>'Information Sheet-COMPLETE 1st'!B80</f>
        <v>0</v>
      </c>
      <c r="C73" s="2"/>
      <c r="D73" s="7">
        <f>Table219[[#This Row],[Employee''s Essential Occupation; update if required]]</f>
        <v>0</v>
      </c>
      <c r="E73" s="116">
        <f t="shared" si="11"/>
        <v>1</v>
      </c>
      <c r="F73" s="116">
        <f t="shared" si="11"/>
        <v>0</v>
      </c>
      <c r="G73" s="80"/>
      <c r="H73" s="114">
        <f>Table219[[#This Row],[Hourly Rate             (no less than $13.71, no more than $20.00); update if required]]</f>
        <v>0</v>
      </c>
      <c r="I73" s="82">
        <v>0</v>
      </c>
      <c r="J73" s="115">
        <f t="shared" si="3"/>
        <v>20</v>
      </c>
      <c r="K73" s="115" t="str">
        <f t="shared" si="9"/>
        <v>$4.00</v>
      </c>
      <c r="L73" s="130" t="str">
        <f t="shared" si="10"/>
        <v>0</v>
      </c>
      <c r="M73" s="107">
        <f>Table220[[#This Row],[Regular Worked Hours (Excludes OT and nonworked STAT)]]+Table219[[#This Row],[Hours to Date - Cannot Exceed 640]]</f>
        <v>0</v>
      </c>
    </row>
    <row r="74" spans="1:13" s="108" customFormat="1" ht="30.75" customHeight="1" x14ac:dyDescent="0.25">
      <c r="A74" s="113">
        <f>'Information Sheet-COMPLETE 1st'!A81</f>
        <v>0</v>
      </c>
      <c r="B74" s="107">
        <f>'Information Sheet-COMPLETE 1st'!B81</f>
        <v>0</v>
      </c>
      <c r="C74" s="2"/>
      <c r="D74" s="7">
        <f>Table219[[#This Row],[Employee''s Essential Occupation; update if required]]</f>
        <v>0</v>
      </c>
      <c r="E74" s="116">
        <f t="shared" si="11"/>
        <v>1</v>
      </c>
      <c r="F74" s="116">
        <f t="shared" si="11"/>
        <v>0</v>
      </c>
      <c r="G74" s="80"/>
      <c r="H74" s="114">
        <f>Table219[[#This Row],[Hourly Rate             (no less than $13.71, no more than $20.00); update if required]]</f>
        <v>0</v>
      </c>
      <c r="I74" s="82">
        <v>0</v>
      </c>
      <c r="J74" s="115">
        <f t="shared" ref="J74:J106" si="12">20-H74</f>
        <v>20</v>
      </c>
      <c r="K74" s="115" t="str">
        <f t="shared" si="9"/>
        <v>$4.00</v>
      </c>
      <c r="L74" s="130" t="str">
        <f t="shared" si="10"/>
        <v>0</v>
      </c>
      <c r="M74" s="107">
        <f>Table220[[#This Row],[Regular Worked Hours (Excludes OT and nonworked STAT)]]+Table219[[#This Row],[Hours to Date - Cannot Exceed 640]]</f>
        <v>0</v>
      </c>
    </row>
    <row r="75" spans="1:13" s="108" customFormat="1" ht="30.75" customHeight="1" x14ac:dyDescent="0.25">
      <c r="A75" s="113">
        <f>'Information Sheet-COMPLETE 1st'!A82</f>
        <v>0</v>
      </c>
      <c r="B75" s="107">
        <f>'Information Sheet-COMPLETE 1st'!B82</f>
        <v>0</v>
      </c>
      <c r="C75" s="2"/>
      <c r="D75" s="7">
        <f>Table219[[#This Row],[Employee''s Essential Occupation; update if required]]</f>
        <v>0</v>
      </c>
      <c r="E75" s="116">
        <f t="shared" si="11"/>
        <v>1</v>
      </c>
      <c r="F75" s="116">
        <f t="shared" si="11"/>
        <v>0</v>
      </c>
      <c r="G75" s="80"/>
      <c r="H75" s="114">
        <f>Table219[[#This Row],[Hourly Rate             (no less than $13.71, no more than $20.00); update if required]]</f>
        <v>0</v>
      </c>
      <c r="I75" s="82">
        <v>0</v>
      </c>
      <c r="J75" s="115">
        <f t="shared" si="12"/>
        <v>20</v>
      </c>
      <c r="K75" s="115" t="str">
        <f t="shared" si="9"/>
        <v>$4.00</v>
      </c>
      <c r="L75" s="130" t="str">
        <f t="shared" si="10"/>
        <v>0</v>
      </c>
      <c r="M75" s="107">
        <f>Table220[[#This Row],[Regular Worked Hours (Excludes OT and nonworked STAT)]]+Table219[[#This Row],[Hours to Date - Cannot Exceed 640]]</f>
        <v>0</v>
      </c>
    </row>
    <row r="76" spans="1:13" s="108" customFormat="1" ht="30.75" customHeight="1" x14ac:dyDescent="0.25">
      <c r="A76" s="113">
        <f>'Information Sheet-COMPLETE 1st'!A83</f>
        <v>0</v>
      </c>
      <c r="B76" s="107">
        <f>'Information Sheet-COMPLETE 1st'!B83</f>
        <v>0</v>
      </c>
      <c r="C76" s="2"/>
      <c r="D76" s="7">
        <f>Table219[[#This Row],[Employee''s Essential Occupation; update if required]]</f>
        <v>0</v>
      </c>
      <c r="E76" s="116">
        <f t="shared" si="11"/>
        <v>1</v>
      </c>
      <c r="F76" s="116">
        <f t="shared" si="11"/>
        <v>0</v>
      </c>
      <c r="G76" s="80"/>
      <c r="H76" s="114">
        <f>Table219[[#This Row],[Hourly Rate             (no less than $13.71, no more than $20.00); update if required]]</f>
        <v>0</v>
      </c>
      <c r="I76" s="82">
        <v>0</v>
      </c>
      <c r="J76" s="115">
        <f t="shared" si="12"/>
        <v>20</v>
      </c>
      <c r="K76" s="115" t="str">
        <f t="shared" si="9"/>
        <v>$4.00</v>
      </c>
      <c r="L76" s="130" t="str">
        <f t="shared" si="10"/>
        <v>0</v>
      </c>
      <c r="M76" s="107">
        <f>Table220[[#This Row],[Regular Worked Hours (Excludes OT and nonworked STAT)]]+Table219[[#This Row],[Hours to Date - Cannot Exceed 640]]</f>
        <v>0</v>
      </c>
    </row>
    <row r="77" spans="1:13" s="108" customFormat="1" ht="30.75" customHeight="1" x14ac:dyDescent="0.25">
      <c r="A77" s="113">
        <f>'Information Sheet-COMPLETE 1st'!A84</f>
        <v>0</v>
      </c>
      <c r="B77" s="107">
        <f>'Information Sheet-COMPLETE 1st'!B84</f>
        <v>0</v>
      </c>
      <c r="C77" s="2"/>
      <c r="D77" s="7">
        <f>Table219[[#This Row],[Employee''s Essential Occupation; update if required]]</f>
        <v>0</v>
      </c>
      <c r="E77" s="116">
        <f t="shared" si="11"/>
        <v>1</v>
      </c>
      <c r="F77" s="116">
        <f t="shared" si="11"/>
        <v>0</v>
      </c>
      <c r="G77" s="80"/>
      <c r="H77" s="114">
        <f>Table219[[#This Row],[Hourly Rate             (no less than $13.71, no more than $20.00); update if required]]</f>
        <v>0</v>
      </c>
      <c r="I77" s="82">
        <v>0</v>
      </c>
      <c r="J77" s="115">
        <f t="shared" si="12"/>
        <v>20</v>
      </c>
      <c r="K77" s="115" t="str">
        <f t="shared" si="9"/>
        <v>$4.00</v>
      </c>
      <c r="L77" s="130" t="str">
        <f t="shared" si="10"/>
        <v>0</v>
      </c>
      <c r="M77" s="107">
        <f>Table220[[#This Row],[Regular Worked Hours (Excludes OT and nonworked STAT)]]+Table219[[#This Row],[Hours to Date - Cannot Exceed 640]]</f>
        <v>0</v>
      </c>
    </row>
    <row r="78" spans="1:13" s="108" customFormat="1" ht="30.75" customHeight="1" x14ac:dyDescent="0.25">
      <c r="A78" s="113">
        <f>'Information Sheet-COMPLETE 1st'!A85</f>
        <v>0</v>
      </c>
      <c r="B78" s="107">
        <f>'Information Sheet-COMPLETE 1st'!B85</f>
        <v>0</v>
      </c>
      <c r="C78" s="2"/>
      <c r="D78" s="7">
        <f>Table219[[#This Row],[Employee''s Essential Occupation; update if required]]</f>
        <v>0</v>
      </c>
      <c r="E78" s="116">
        <f t="shared" si="11"/>
        <v>1</v>
      </c>
      <c r="F78" s="116">
        <f t="shared" si="11"/>
        <v>0</v>
      </c>
      <c r="G78" s="80"/>
      <c r="H78" s="114">
        <f>Table219[[#This Row],[Hourly Rate             (no less than $13.71, no more than $20.00); update if required]]</f>
        <v>0</v>
      </c>
      <c r="I78" s="82">
        <v>0</v>
      </c>
      <c r="J78" s="115">
        <f t="shared" si="12"/>
        <v>20</v>
      </c>
      <c r="K78" s="115" t="str">
        <f t="shared" si="9"/>
        <v>$4.00</v>
      </c>
      <c r="L78" s="130" t="str">
        <f t="shared" si="10"/>
        <v>0</v>
      </c>
      <c r="M78" s="107">
        <f>Table220[[#This Row],[Regular Worked Hours (Excludes OT and nonworked STAT)]]+Table219[[#This Row],[Hours to Date - Cannot Exceed 640]]</f>
        <v>0</v>
      </c>
    </row>
    <row r="79" spans="1:13" s="108" customFormat="1" ht="30.75" customHeight="1" x14ac:dyDescent="0.25">
      <c r="A79" s="113">
        <f>'Information Sheet-COMPLETE 1st'!A86</f>
        <v>0</v>
      </c>
      <c r="B79" s="107">
        <f>'Information Sheet-COMPLETE 1st'!B86</f>
        <v>0</v>
      </c>
      <c r="C79" s="2"/>
      <c r="D79" s="7">
        <f>Table219[[#This Row],[Employee''s Essential Occupation; update if required]]</f>
        <v>0</v>
      </c>
      <c r="E79" s="116">
        <f t="shared" si="11"/>
        <v>1</v>
      </c>
      <c r="F79" s="116">
        <f t="shared" si="11"/>
        <v>0</v>
      </c>
      <c r="G79" s="80"/>
      <c r="H79" s="114">
        <f>Table219[[#This Row],[Hourly Rate             (no less than $13.71, no more than $20.00); update if required]]</f>
        <v>0</v>
      </c>
      <c r="I79" s="82">
        <v>0</v>
      </c>
      <c r="J79" s="115">
        <f t="shared" si="12"/>
        <v>20</v>
      </c>
      <c r="K79" s="115" t="str">
        <f t="shared" si="9"/>
        <v>$4.00</v>
      </c>
      <c r="L79" s="130" t="str">
        <f t="shared" si="10"/>
        <v>0</v>
      </c>
      <c r="M79" s="107">
        <f>Table220[[#This Row],[Regular Worked Hours (Excludes OT and nonworked STAT)]]+Table219[[#This Row],[Hours to Date - Cannot Exceed 640]]</f>
        <v>0</v>
      </c>
    </row>
    <row r="80" spans="1:13" s="108" customFormat="1" ht="30.75" customHeight="1" x14ac:dyDescent="0.25">
      <c r="A80" s="113">
        <f>'Information Sheet-COMPLETE 1st'!A87</f>
        <v>0</v>
      </c>
      <c r="B80" s="107">
        <f>'Information Sheet-COMPLETE 1st'!B87</f>
        <v>0</v>
      </c>
      <c r="C80" s="2"/>
      <c r="D80" s="7">
        <f>Table219[[#This Row],[Employee''s Essential Occupation; update if required]]</f>
        <v>0</v>
      </c>
      <c r="E80" s="116">
        <f t="shared" si="11"/>
        <v>1</v>
      </c>
      <c r="F80" s="116">
        <f t="shared" si="11"/>
        <v>0</v>
      </c>
      <c r="G80" s="80"/>
      <c r="H80" s="114">
        <f>Table219[[#This Row],[Hourly Rate             (no less than $13.71, no more than $20.00); update if required]]</f>
        <v>0</v>
      </c>
      <c r="I80" s="82">
        <v>0</v>
      </c>
      <c r="J80" s="115">
        <f t="shared" si="12"/>
        <v>20</v>
      </c>
      <c r="K80" s="115" t="str">
        <f t="shared" si="9"/>
        <v>$4.00</v>
      </c>
      <c r="L80" s="130" t="str">
        <f t="shared" si="10"/>
        <v>0</v>
      </c>
      <c r="M80" s="107">
        <f>Table220[[#This Row],[Regular Worked Hours (Excludes OT and nonworked STAT)]]+Table219[[#This Row],[Hours to Date - Cannot Exceed 640]]</f>
        <v>0</v>
      </c>
    </row>
    <row r="81" spans="1:13" s="108" customFormat="1" ht="30.75" customHeight="1" x14ac:dyDescent="0.25">
      <c r="A81" s="113">
        <f>'Information Sheet-COMPLETE 1st'!A88</f>
        <v>0</v>
      </c>
      <c r="B81" s="107">
        <f>'Information Sheet-COMPLETE 1st'!B88</f>
        <v>0</v>
      </c>
      <c r="C81" s="2"/>
      <c r="D81" s="7">
        <f>Table219[[#This Row],[Employee''s Essential Occupation; update if required]]</f>
        <v>0</v>
      </c>
      <c r="E81" s="116">
        <f t="shared" si="11"/>
        <v>1</v>
      </c>
      <c r="F81" s="116">
        <f t="shared" si="11"/>
        <v>0</v>
      </c>
      <c r="G81" s="80"/>
      <c r="H81" s="114">
        <f>Table219[[#This Row],[Hourly Rate             (no less than $13.71, no more than $20.00); update if required]]</f>
        <v>0</v>
      </c>
      <c r="I81" s="82">
        <v>0</v>
      </c>
      <c r="J81" s="115">
        <f t="shared" si="12"/>
        <v>20</v>
      </c>
      <c r="K81" s="115" t="str">
        <f t="shared" si="9"/>
        <v>$4.00</v>
      </c>
      <c r="L81" s="130" t="str">
        <f t="shared" si="10"/>
        <v>0</v>
      </c>
      <c r="M81" s="107">
        <f>Table220[[#This Row],[Regular Worked Hours (Excludes OT and nonworked STAT)]]+Table219[[#This Row],[Hours to Date - Cannot Exceed 640]]</f>
        <v>0</v>
      </c>
    </row>
    <row r="82" spans="1:13" s="108" customFormat="1" ht="30.75" customHeight="1" x14ac:dyDescent="0.25">
      <c r="A82" s="113">
        <f>'Information Sheet-COMPLETE 1st'!A89</f>
        <v>0</v>
      </c>
      <c r="B82" s="107">
        <f>'Information Sheet-COMPLETE 1st'!B89</f>
        <v>0</v>
      </c>
      <c r="C82" s="2"/>
      <c r="D82" s="7">
        <f>Table219[[#This Row],[Employee''s Essential Occupation; update if required]]</f>
        <v>0</v>
      </c>
      <c r="E82" s="116">
        <f t="shared" si="11"/>
        <v>1</v>
      </c>
      <c r="F82" s="116">
        <f t="shared" si="11"/>
        <v>0</v>
      </c>
      <c r="G82" s="80"/>
      <c r="H82" s="114">
        <f>Table219[[#This Row],[Hourly Rate             (no less than $13.71, no more than $20.00); update if required]]</f>
        <v>0</v>
      </c>
      <c r="I82" s="82">
        <v>0</v>
      </c>
      <c r="J82" s="115">
        <f t="shared" si="12"/>
        <v>20</v>
      </c>
      <c r="K82" s="115" t="str">
        <f t="shared" si="9"/>
        <v>$4.00</v>
      </c>
      <c r="L82" s="130" t="str">
        <f t="shared" si="10"/>
        <v>0</v>
      </c>
      <c r="M82" s="107">
        <f>Table220[[#This Row],[Regular Worked Hours (Excludes OT and nonworked STAT)]]+Table219[[#This Row],[Hours to Date - Cannot Exceed 640]]</f>
        <v>0</v>
      </c>
    </row>
    <row r="83" spans="1:13" s="108" customFormat="1" ht="30.75" customHeight="1" x14ac:dyDescent="0.25">
      <c r="A83" s="113">
        <f>'Information Sheet-COMPLETE 1st'!A90</f>
        <v>0</v>
      </c>
      <c r="B83" s="107">
        <f>'Information Sheet-COMPLETE 1st'!B90</f>
        <v>0</v>
      </c>
      <c r="C83" s="2"/>
      <c r="D83" s="7">
        <f>Table219[[#This Row],[Employee''s Essential Occupation; update if required]]</f>
        <v>0</v>
      </c>
      <c r="E83" s="116">
        <f t="shared" si="11"/>
        <v>1</v>
      </c>
      <c r="F83" s="116">
        <f t="shared" si="11"/>
        <v>0</v>
      </c>
      <c r="G83" s="80"/>
      <c r="H83" s="114">
        <f>Table219[[#This Row],[Hourly Rate             (no less than $13.71, no more than $20.00); update if required]]</f>
        <v>0</v>
      </c>
      <c r="I83" s="82">
        <v>0</v>
      </c>
      <c r="J83" s="115">
        <f t="shared" si="12"/>
        <v>20</v>
      </c>
      <c r="K83" s="115" t="str">
        <f t="shared" si="9"/>
        <v>$4.00</v>
      </c>
      <c r="L83" s="130" t="str">
        <f t="shared" si="10"/>
        <v>0</v>
      </c>
      <c r="M83" s="107">
        <f>Table220[[#This Row],[Regular Worked Hours (Excludes OT and nonworked STAT)]]+Table219[[#This Row],[Hours to Date - Cannot Exceed 640]]</f>
        <v>0</v>
      </c>
    </row>
    <row r="84" spans="1:13" s="108" customFormat="1" ht="30.75" customHeight="1" x14ac:dyDescent="0.25">
      <c r="A84" s="113">
        <f>'Information Sheet-COMPLETE 1st'!A91</f>
        <v>0</v>
      </c>
      <c r="B84" s="107">
        <f>'Information Sheet-COMPLETE 1st'!B91</f>
        <v>0</v>
      </c>
      <c r="C84" s="2"/>
      <c r="D84" s="7">
        <f>Table219[[#This Row],[Employee''s Essential Occupation; update if required]]</f>
        <v>0</v>
      </c>
      <c r="E84" s="116">
        <f t="shared" si="11"/>
        <v>1</v>
      </c>
      <c r="F84" s="116">
        <f t="shared" si="11"/>
        <v>0</v>
      </c>
      <c r="G84" s="80"/>
      <c r="H84" s="114">
        <f>Table219[[#This Row],[Hourly Rate             (no less than $13.71, no more than $20.00); update if required]]</f>
        <v>0</v>
      </c>
      <c r="I84" s="82">
        <v>0</v>
      </c>
      <c r="J84" s="115">
        <f t="shared" si="12"/>
        <v>20</v>
      </c>
      <c r="K84" s="115" t="str">
        <f t="shared" si="9"/>
        <v>$4.00</v>
      </c>
      <c r="L84" s="130" t="str">
        <f t="shared" si="10"/>
        <v>0</v>
      </c>
      <c r="M84" s="107">
        <f>Table220[[#This Row],[Regular Worked Hours (Excludes OT and nonworked STAT)]]+Table219[[#This Row],[Hours to Date - Cannot Exceed 640]]</f>
        <v>0</v>
      </c>
    </row>
    <row r="85" spans="1:13" s="108" customFormat="1" ht="30.75" customHeight="1" x14ac:dyDescent="0.25">
      <c r="A85" s="113">
        <f>'Information Sheet-COMPLETE 1st'!A92</f>
        <v>0</v>
      </c>
      <c r="B85" s="107">
        <f>'Information Sheet-COMPLETE 1st'!B92</f>
        <v>0</v>
      </c>
      <c r="C85" s="2"/>
      <c r="D85" s="7">
        <f>Table219[[#This Row],[Employee''s Essential Occupation; update if required]]</f>
        <v>0</v>
      </c>
      <c r="E85" s="116">
        <f t="shared" si="11"/>
        <v>1</v>
      </c>
      <c r="F85" s="116">
        <f t="shared" si="11"/>
        <v>0</v>
      </c>
      <c r="G85" s="80"/>
      <c r="H85" s="114">
        <f>Table219[[#This Row],[Hourly Rate             (no less than $13.71, no more than $20.00); update if required]]</f>
        <v>0</v>
      </c>
      <c r="I85" s="82">
        <v>0</v>
      </c>
      <c r="J85" s="115">
        <f t="shared" si="12"/>
        <v>20</v>
      </c>
      <c r="K85" s="115" t="str">
        <f t="shared" si="9"/>
        <v>$4.00</v>
      </c>
      <c r="L85" s="130" t="str">
        <f t="shared" si="10"/>
        <v>0</v>
      </c>
      <c r="M85" s="107">
        <f>Table220[[#This Row],[Regular Worked Hours (Excludes OT and nonworked STAT)]]+Table219[[#This Row],[Hours to Date - Cannot Exceed 640]]</f>
        <v>0</v>
      </c>
    </row>
    <row r="86" spans="1:13" s="108" customFormat="1" ht="30.75" customHeight="1" x14ac:dyDescent="0.25">
      <c r="A86" s="113">
        <f>'Information Sheet-COMPLETE 1st'!A93</f>
        <v>0</v>
      </c>
      <c r="B86" s="107">
        <f>'Information Sheet-COMPLETE 1st'!B93</f>
        <v>0</v>
      </c>
      <c r="C86" s="2"/>
      <c r="D86" s="7">
        <f>Table219[[#This Row],[Employee''s Essential Occupation; update if required]]</f>
        <v>0</v>
      </c>
      <c r="E86" s="116">
        <f t="shared" si="11"/>
        <v>1</v>
      </c>
      <c r="F86" s="116">
        <f t="shared" si="11"/>
        <v>0</v>
      </c>
      <c r="G86" s="80"/>
      <c r="H86" s="114">
        <f>Table219[[#This Row],[Hourly Rate             (no less than $13.71, no more than $20.00); update if required]]</f>
        <v>0</v>
      </c>
      <c r="I86" s="82">
        <v>0</v>
      </c>
      <c r="J86" s="115">
        <f t="shared" si="12"/>
        <v>20</v>
      </c>
      <c r="K86" s="115" t="str">
        <f t="shared" si="9"/>
        <v>$4.00</v>
      </c>
      <c r="L86" s="130" t="str">
        <f t="shared" si="10"/>
        <v>0</v>
      </c>
      <c r="M86" s="107">
        <f>Table220[[#This Row],[Regular Worked Hours (Excludes OT and nonworked STAT)]]+Table219[[#This Row],[Hours to Date - Cannot Exceed 640]]</f>
        <v>0</v>
      </c>
    </row>
    <row r="87" spans="1:13" s="108" customFormat="1" ht="30.75" customHeight="1" x14ac:dyDescent="0.25">
      <c r="A87" s="113">
        <f>'Information Sheet-COMPLETE 1st'!A94</f>
        <v>0</v>
      </c>
      <c r="B87" s="107">
        <f>'Information Sheet-COMPLETE 1st'!B94</f>
        <v>0</v>
      </c>
      <c r="C87" s="2"/>
      <c r="D87" s="7">
        <f>Table219[[#This Row],[Employee''s Essential Occupation; update if required]]</f>
        <v>0</v>
      </c>
      <c r="E87" s="116">
        <f t="shared" ref="E87:F102" si="13">E86</f>
        <v>1</v>
      </c>
      <c r="F87" s="116">
        <f t="shared" si="13"/>
        <v>0</v>
      </c>
      <c r="G87" s="80"/>
      <c r="H87" s="114">
        <f>Table219[[#This Row],[Hourly Rate             (no less than $13.71, no more than $20.00); update if required]]</f>
        <v>0</v>
      </c>
      <c r="I87" s="82">
        <v>0</v>
      </c>
      <c r="J87" s="115">
        <f t="shared" si="12"/>
        <v>20</v>
      </c>
      <c r="K87" s="115" t="str">
        <f t="shared" si="9"/>
        <v>$4.00</v>
      </c>
      <c r="L87" s="130" t="str">
        <f t="shared" si="10"/>
        <v>0</v>
      </c>
      <c r="M87" s="107">
        <f>Table220[[#This Row],[Regular Worked Hours (Excludes OT and nonworked STAT)]]+Table219[[#This Row],[Hours to Date - Cannot Exceed 640]]</f>
        <v>0</v>
      </c>
    </row>
    <row r="88" spans="1:13" s="108" customFormat="1" ht="30.75" customHeight="1" x14ac:dyDescent="0.25">
      <c r="A88" s="113">
        <f>'Information Sheet-COMPLETE 1st'!A95</f>
        <v>0</v>
      </c>
      <c r="B88" s="107">
        <f>'Information Sheet-COMPLETE 1st'!B95</f>
        <v>0</v>
      </c>
      <c r="C88" s="2"/>
      <c r="D88" s="7">
        <f>Table219[[#This Row],[Employee''s Essential Occupation; update if required]]</f>
        <v>0</v>
      </c>
      <c r="E88" s="116">
        <f t="shared" si="13"/>
        <v>1</v>
      </c>
      <c r="F88" s="116">
        <f t="shared" si="13"/>
        <v>0</v>
      </c>
      <c r="G88" s="80"/>
      <c r="H88" s="114">
        <f>Table219[[#This Row],[Hourly Rate             (no less than $13.71, no more than $20.00); update if required]]</f>
        <v>0</v>
      </c>
      <c r="I88" s="82">
        <v>0</v>
      </c>
      <c r="J88" s="115">
        <f t="shared" si="12"/>
        <v>20</v>
      </c>
      <c r="K88" s="115" t="str">
        <f t="shared" si="9"/>
        <v>$4.00</v>
      </c>
      <c r="L88" s="130" t="str">
        <f t="shared" si="10"/>
        <v>0</v>
      </c>
      <c r="M88" s="107">
        <f>Table220[[#This Row],[Regular Worked Hours (Excludes OT and nonworked STAT)]]+Table219[[#This Row],[Hours to Date - Cannot Exceed 640]]</f>
        <v>0</v>
      </c>
    </row>
    <row r="89" spans="1:13" s="108" customFormat="1" ht="30.75" customHeight="1" x14ac:dyDescent="0.25">
      <c r="A89" s="113">
        <f>'Information Sheet-COMPLETE 1st'!A96</f>
        <v>0</v>
      </c>
      <c r="B89" s="107">
        <f>'Information Sheet-COMPLETE 1st'!B96</f>
        <v>0</v>
      </c>
      <c r="C89" s="2"/>
      <c r="D89" s="7">
        <f>Table219[[#This Row],[Employee''s Essential Occupation; update if required]]</f>
        <v>0</v>
      </c>
      <c r="E89" s="116">
        <f t="shared" si="13"/>
        <v>1</v>
      </c>
      <c r="F89" s="116">
        <f t="shared" si="13"/>
        <v>0</v>
      </c>
      <c r="G89" s="80"/>
      <c r="H89" s="114">
        <f>Table219[[#This Row],[Hourly Rate             (no less than $13.71, no more than $20.00); update if required]]</f>
        <v>0</v>
      </c>
      <c r="I89" s="82">
        <v>0</v>
      </c>
      <c r="J89" s="115">
        <f t="shared" si="12"/>
        <v>20</v>
      </c>
      <c r="K89" s="115" t="str">
        <f t="shared" si="9"/>
        <v>$4.00</v>
      </c>
      <c r="L89" s="130" t="str">
        <f t="shared" si="10"/>
        <v>0</v>
      </c>
      <c r="M89" s="107">
        <f>Table220[[#This Row],[Regular Worked Hours (Excludes OT and nonworked STAT)]]+Table219[[#This Row],[Hours to Date - Cannot Exceed 640]]</f>
        <v>0</v>
      </c>
    </row>
    <row r="90" spans="1:13" s="108" customFormat="1" ht="30.75" customHeight="1" x14ac:dyDescent="0.25">
      <c r="A90" s="113">
        <f>'Information Sheet-COMPLETE 1st'!A97</f>
        <v>0</v>
      </c>
      <c r="B90" s="107">
        <f>'Information Sheet-COMPLETE 1st'!B97</f>
        <v>0</v>
      </c>
      <c r="C90" s="2"/>
      <c r="D90" s="7">
        <f>Table219[[#This Row],[Employee''s Essential Occupation; update if required]]</f>
        <v>0</v>
      </c>
      <c r="E90" s="116">
        <f t="shared" si="13"/>
        <v>1</v>
      </c>
      <c r="F90" s="116">
        <f t="shared" si="13"/>
        <v>0</v>
      </c>
      <c r="G90" s="80"/>
      <c r="H90" s="114">
        <f>Table219[[#This Row],[Hourly Rate             (no less than $13.71, no more than $20.00); update if required]]</f>
        <v>0</v>
      </c>
      <c r="I90" s="82">
        <v>0</v>
      </c>
      <c r="J90" s="115">
        <f t="shared" si="12"/>
        <v>20</v>
      </c>
      <c r="K90" s="115" t="str">
        <f t="shared" si="9"/>
        <v>$4.00</v>
      </c>
      <c r="L90" s="130" t="str">
        <f t="shared" si="10"/>
        <v>0</v>
      </c>
      <c r="M90" s="107">
        <f>Table220[[#This Row],[Regular Worked Hours (Excludes OT and nonworked STAT)]]+Table219[[#This Row],[Hours to Date - Cannot Exceed 640]]</f>
        <v>0</v>
      </c>
    </row>
    <row r="91" spans="1:13" s="108" customFormat="1" ht="30.75" customHeight="1" x14ac:dyDescent="0.25">
      <c r="A91" s="113">
        <f>'Information Sheet-COMPLETE 1st'!A98</f>
        <v>0</v>
      </c>
      <c r="B91" s="107">
        <f>'Information Sheet-COMPLETE 1st'!B98</f>
        <v>0</v>
      </c>
      <c r="C91" s="2"/>
      <c r="D91" s="7">
        <f>Table219[[#This Row],[Employee''s Essential Occupation; update if required]]</f>
        <v>0</v>
      </c>
      <c r="E91" s="116">
        <f t="shared" si="13"/>
        <v>1</v>
      </c>
      <c r="F91" s="116">
        <f t="shared" si="13"/>
        <v>0</v>
      </c>
      <c r="G91" s="80"/>
      <c r="H91" s="114">
        <f>Table219[[#This Row],[Hourly Rate             (no less than $13.71, no more than $20.00); update if required]]</f>
        <v>0</v>
      </c>
      <c r="I91" s="82">
        <v>0</v>
      </c>
      <c r="J91" s="115">
        <f t="shared" si="12"/>
        <v>20</v>
      </c>
      <c r="K91" s="115" t="str">
        <f t="shared" si="9"/>
        <v>$4.00</v>
      </c>
      <c r="L91" s="130" t="str">
        <f t="shared" si="10"/>
        <v>0</v>
      </c>
      <c r="M91" s="107">
        <f>Table220[[#This Row],[Regular Worked Hours (Excludes OT and nonworked STAT)]]+Table219[[#This Row],[Hours to Date - Cannot Exceed 640]]</f>
        <v>0</v>
      </c>
    </row>
    <row r="92" spans="1:13" s="108" customFormat="1" ht="30.75" customHeight="1" x14ac:dyDescent="0.25">
      <c r="A92" s="113">
        <f>'Information Sheet-COMPLETE 1st'!A99</f>
        <v>0</v>
      </c>
      <c r="B92" s="107">
        <f>'Information Sheet-COMPLETE 1st'!B99</f>
        <v>0</v>
      </c>
      <c r="C92" s="2"/>
      <c r="D92" s="7">
        <f>Table219[[#This Row],[Employee''s Essential Occupation; update if required]]</f>
        <v>0</v>
      </c>
      <c r="E92" s="116">
        <f t="shared" si="13"/>
        <v>1</v>
      </c>
      <c r="F92" s="116">
        <f t="shared" si="13"/>
        <v>0</v>
      </c>
      <c r="G92" s="80"/>
      <c r="H92" s="114">
        <f>Table219[[#This Row],[Hourly Rate             (no less than $13.71, no more than $20.00); update if required]]</f>
        <v>0</v>
      </c>
      <c r="I92" s="82">
        <v>0</v>
      </c>
      <c r="J92" s="115">
        <f t="shared" si="12"/>
        <v>20</v>
      </c>
      <c r="K92" s="115" t="str">
        <f t="shared" si="9"/>
        <v>$4.00</v>
      </c>
      <c r="L92" s="130" t="str">
        <f t="shared" si="10"/>
        <v>0</v>
      </c>
      <c r="M92" s="107">
        <f>Table220[[#This Row],[Regular Worked Hours (Excludes OT and nonworked STAT)]]+Table219[[#This Row],[Hours to Date - Cannot Exceed 640]]</f>
        <v>0</v>
      </c>
    </row>
    <row r="93" spans="1:13" s="108" customFormat="1" ht="30.75" customHeight="1" x14ac:dyDescent="0.25">
      <c r="A93" s="113">
        <f>'Information Sheet-COMPLETE 1st'!A100</f>
        <v>0</v>
      </c>
      <c r="B93" s="107">
        <f>'Information Sheet-COMPLETE 1st'!B100</f>
        <v>0</v>
      </c>
      <c r="C93" s="2"/>
      <c r="D93" s="7">
        <f>Table219[[#This Row],[Employee''s Essential Occupation; update if required]]</f>
        <v>0</v>
      </c>
      <c r="E93" s="116">
        <f t="shared" si="13"/>
        <v>1</v>
      </c>
      <c r="F93" s="116">
        <f t="shared" si="13"/>
        <v>0</v>
      </c>
      <c r="G93" s="80"/>
      <c r="H93" s="114">
        <f>Table219[[#This Row],[Hourly Rate             (no less than $13.71, no more than $20.00); update if required]]</f>
        <v>0</v>
      </c>
      <c r="I93" s="82">
        <v>0</v>
      </c>
      <c r="J93" s="115">
        <f t="shared" si="12"/>
        <v>20</v>
      </c>
      <c r="K93" s="115" t="str">
        <f t="shared" si="9"/>
        <v>$4.00</v>
      </c>
      <c r="L93" s="130" t="str">
        <f t="shared" si="10"/>
        <v>0</v>
      </c>
      <c r="M93" s="107">
        <f>Table220[[#This Row],[Regular Worked Hours (Excludes OT and nonworked STAT)]]+Table219[[#This Row],[Hours to Date - Cannot Exceed 640]]</f>
        <v>0</v>
      </c>
    </row>
    <row r="94" spans="1:13" s="108" customFormat="1" ht="30.75" customHeight="1" x14ac:dyDescent="0.25">
      <c r="A94" s="113">
        <f>'Information Sheet-COMPLETE 1st'!A101</f>
        <v>0</v>
      </c>
      <c r="B94" s="107">
        <f>'Information Sheet-COMPLETE 1st'!B101</f>
        <v>0</v>
      </c>
      <c r="C94" s="2"/>
      <c r="D94" s="7">
        <f>Table219[[#This Row],[Employee''s Essential Occupation; update if required]]</f>
        <v>0</v>
      </c>
      <c r="E94" s="116">
        <f t="shared" si="13"/>
        <v>1</v>
      </c>
      <c r="F94" s="116">
        <f t="shared" si="13"/>
        <v>0</v>
      </c>
      <c r="G94" s="80"/>
      <c r="H94" s="114">
        <f>Table219[[#This Row],[Hourly Rate             (no less than $13.71, no more than $20.00); update if required]]</f>
        <v>0</v>
      </c>
      <c r="I94" s="82">
        <v>0</v>
      </c>
      <c r="J94" s="115">
        <f t="shared" si="12"/>
        <v>20</v>
      </c>
      <c r="K94" s="115" t="str">
        <f t="shared" si="9"/>
        <v>$4.00</v>
      </c>
      <c r="L94" s="130" t="str">
        <f t="shared" si="10"/>
        <v>0</v>
      </c>
      <c r="M94" s="107">
        <f>Table220[[#This Row],[Regular Worked Hours (Excludes OT and nonworked STAT)]]+Table219[[#This Row],[Hours to Date - Cannot Exceed 640]]</f>
        <v>0</v>
      </c>
    </row>
    <row r="95" spans="1:13" s="108" customFormat="1" ht="30.75" customHeight="1" x14ac:dyDescent="0.25">
      <c r="A95" s="113">
        <f>'Information Sheet-COMPLETE 1st'!A102</f>
        <v>0</v>
      </c>
      <c r="B95" s="107">
        <f>'Information Sheet-COMPLETE 1st'!B102</f>
        <v>0</v>
      </c>
      <c r="C95" s="2"/>
      <c r="D95" s="7">
        <f>Table219[[#This Row],[Employee''s Essential Occupation; update if required]]</f>
        <v>0</v>
      </c>
      <c r="E95" s="116">
        <f t="shared" si="13"/>
        <v>1</v>
      </c>
      <c r="F95" s="116">
        <f t="shared" si="13"/>
        <v>0</v>
      </c>
      <c r="G95" s="80"/>
      <c r="H95" s="114">
        <f>Table219[[#This Row],[Hourly Rate             (no less than $13.71, no more than $20.00); update if required]]</f>
        <v>0</v>
      </c>
      <c r="I95" s="82">
        <v>0</v>
      </c>
      <c r="J95" s="115">
        <f t="shared" si="12"/>
        <v>20</v>
      </c>
      <c r="K95" s="115" t="str">
        <f t="shared" si="9"/>
        <v>$4.00</v>
      </c>
      <c r="L95" s="130" t="str">
        <f t="shared" si="10"/>
        <v>0</v>
      </c>
      <c r="M95" s="107">
        <f>Table220[[#This Row],[Regular Worked Hours (Excludes OT and nonworked STAT)]]+Table219[[#This Row],[Hours to Date - Cannot Exceed 640]]</f>
        <v>0</v>
      </c>
    </row>
    <row r="96" spans="1:13" s="108" customFormat="1" ht="30.75" customHeight="1" x14ac:dyDescent="0.25">
      <c r="A96" s="113">
        <f>'Information Sheet-COMPLETE 1st'!A103</f>
        <v>0</v>
      </c>
      <c r="B96" s="107">
        <f>'Information Sheet-COMPLETE 1st'!B103</f>
        <v>0</v>
      </c>
      <c r="C96" s="2"/>
      <c r="D96" s="7">
        <f>Table219[[#This Row],[Employee''s Essential Occupation; update if required]]</f>
        <v>0</v>
      </c>
      <c r="E96" s="116">
        <f t="shared" si="13"/>
        <v>1</v>
      </c>
      <c r="F96" s="116">
        <f t="shared" si="13"/>
        <v>0</v>
      </c>
      <c r="G96" s="80"/>
      <c r="H96" s="114">
        <f>Table219[[#This Row],[Hourly Rate             (no less than $13.71, no more than $20.00); update if required]]</f>
        <v>0</v>
      </c>
      <c r="I96" s="82">
        <v>0</v>
      </c>
      <c r="J96" s="115">
        <f t="shared" si="12"/>
        <v>20</v>
      </c>
      <c r="K96" s="115" t="str">
        <f t="shared" si="9"/>
        <v>$4.00</v>
      </c>
      <c r="L96" s="130" t="str">
        <f t="shared" si="10"/>
        <v>0</v>
      </c>
      <c r="M96" s="107">
        <f>Table220[[#This Row],[Regular Worked Hours (Excludes OT and nonworked STAT)]]+Table219[[#This Row],[Hours to Date - Cannot Exceed 640]]</f>
        <v>0</v>
      </c>
    </row>
    <row r="97" spans="1:13" s="108" customFormat="1" ht="30.75" customHeight="1" x14ac:dyDescent="0.25">
      <c r="A97" s="113">
        <f>'Information Sheet-COMPLETE 1st'!A104</f>
        <v>0</v>
      </c>
      <c r="B97" s="107">
        <f>'Information Sheet-COMPLETE 1st'!B104</f>
        <v>0</v>
      </c>
      <c r="C97" s="2"/>
      <c r="D97" s="7">
        <f>Table219[[#This Row],[Employee''s Essential Occupation; update if required]]</f>
        <v>0</v>
      </c>
      <c r="E97" s="116">
        <f t="shared" si="13"/>
        <v>1</v>
      </c>
      <c r="F97" s="116">
        <f t="shared" si="13"/>
        <v>0</v>
      </c>
      <c r="G97" s="80"/>
      <c r="H97" s="114">
        <f>Table219[[#This Row],[Hourly Rate             (no less than $13.71, no more than $20.00); update if required]]</f>
        <v>0</v>
      </c>
      <c r="I97" s="82">
        <v>0</v>
      </c>
      <c r="J97" s="115">
        <f t="shared" si="12"/>
        <v>20</v>
      </c>
      <c r="K97" s="115" t="str">
        <f t="shared" si="9"/>
        <v>$4.00</v>
      </c>
      <c r="L97" s="130" t="str">
        <f t="shared" si="10"/>
        <v>0</v>
      </c>
      <c r="M97" s="107">
        <f>Table220[[#This Row],[Regular Worked Hours (Excludes OT and nonworked STAT)]]+Table219[[#This Row],[Hours to Date - Cannot Exceed 640]]</f>
        <v>0</v>
      </c>
    </row>
    <row r="98" spans="1:13" s="108" customFormat="1" ht="30.75" customHeight="1" x14ac:dyDescent="0.25">
      <c r="A98" s="113">
        <f>'Information Sheet-COMPLETE 1st'!A105</f>
        <v>0</v>
      </c>
      <c r="B98" s="107">
        <f>'Information Sheet-COMPLETE 1st'!B105</f>
        <v>0</v>
      </c>
      <c r="C98" s="2"/>
      <c r="D98" s="7">
        <f>Table219[[#This Row],[Employee''s Essential Occupation; update if required]]</f>
        <v>0</v>
      </c>
      <c r="E98" s="116">
        <f t="shared" si="13"/>
        <v>1</v>
      </c>
      <c r="F98" s="116">
        <f t="shared" si="13"/>
        <v>0</v>
      </c>
      <c r="G98" s="80"/>
      <c r="H98" s="114">
        <f>Table219[[#This Row],[Hourly Rate             (no less than $13.71, no more than $20.00); update if required]]</f>
        <v>0</v>
      </c>
      <c r="I98" s="82">
        <v>0</v>
      </c>
      <c r="J98" s="115">
        <f t="shared" si="12"/>
        <v>20</v>
      </c>
      <c r="K98" s="115" t="str">
        <f t="shared" si="9"/>
        <v>$4.00</v>
      </c>
      <c r="L98" s="130" t="str">
        <f t="shared" si="10"/>
        <v>0</v>
      </c>
      <c r="M98" s="107">
        <f>Table220[[#This Row],[Regular Worked Hours (Excludes OT and nonworked STAT)]]+Table219[[#This Row],[Hours to Date - Cannot Exceed 640]]</f>
        <v>0</v>
      </c>
    </row>
    <row r="99" spans="1:13" s="108" customFormat="1" ht="30.75" customHeight="1" x14ac:dyDescent="0.25">
      <c r="A99" s="113">
        <f>'Information Sheet-COMPLETE 1st'!A106</f>
        <v>0</v>
      </c>
      <c r="B99" s="107">
        <f>'Information Sheet-COMPLETE 1st'!B106</f>
        <v>0</v>
      </c>
      <c r="C99" s="2"/>
      <c r="D99" s="7">
        <f>Table219[[#This Row],[Employee''s Essential Occupation; update if required]]</f>
        <v>0</v>
      </c>
      <c r="E99" s="116">
        <f t="shared" si="13"/>
        <v>1</v>
      </c>
      <c r="F99" s="116">
        <f t="shared" si="13"/>
        <v>0</v>
      </c>
      <c r="G99" s="80"/>
      <c r="H99" s="114">
        <f>Table219[[#This Row],[Hourly Rate             (no less than $13.71, no more than $20.00); update if required]]</f>
        <v>0</v>
      </c>
      <c r="I99" s="82">
        <v>0</v>
      </c>
      <c r="J99" s="115">
        <f t="shared" si="12"/>
        <v>20</v>
      </c>
      <c r="K99" s="115" t="str">
        <f t="shared" si="9"/>
        <v>$4.00</v>
      </c>
      <c r="L99" s="130" t="str">
        <f t="shared" si="10"/>
        <v>0</v>
      </c>
      <c r="M99" s="107">
        <f>Table220[[#This Row],[Regular Worked Hours (Excludes OT and nonworked STAT)]]+Table219[[#This Row],[Hours to Date - Cannot Exceed 640]]</f>
        <v>0</v>
      </c>
    </row>
    <row r="100" spans="1:13" s="108" customFormat="1" ht="30.75" customHeight="1" x14ac:dyDescent="0.25">
      <c r="A100" s="113">
        <f>'Information Sheet-COMPLETE 1st'!A107</f>
        <v>0</v>
      </c>
      <c r="B100" s="107">
        <f>'Information Sheet-COMPLETE 1st'!B107</f>
        <v>0</v>
      </c>
      <c r="C100" s="2"/>
      <c r="D100" s="7">
        <f>Table219[[#This Row],[Employee''s Essential Occupation; update if required]]</f>
        <v>0</v>
      </c>
      <c r="E100" s="116">
        <f t="shared" si="13"/>
        <v>1</v>
      </c>
      <c r="F100" s="116">
        <f t="shared" si="13"/>
        <v>0</v>
      </c>
      <c r="G100" s="80"/>
      <c r="H100" s="114">
        <f>Table219[[#This Row],[Hourly Rate             (no less than $13.71, no more than $20.00); update if required]]</f>
        <v>0</v>
      </c>
      <c r="I100" s="82">
        <v>0</v>
      </c>
      <c r="J100" s="115">
        <f t="shared" si="12"/>
        <v>20</v>
      </c>
      <c r="K100" s="115" t="str">
        <f t="shared" si="9"/>
        <v>$4.00</v>
      </c>
      <c r="L100" s="130" t="str">
        <f t="shared" si="10"/>
        <v>0</v>
      </c>
      <c r="M100" s="107">
        <f>Table220[[#This Row],[Regular Worked Hours (Excludes OT and nonworked STAT)]]+Table219[[#This Row],[Hours to Date - Cannot Exceed 640]]</f>
        <v>0</v>
      </c>
    </row>
    <row r="101" spans="1:13" s="108" customFormat="1" ht="30.75" customHeight="1" x14ac:dyDescent="0.25">
      <c r="A101" s="113">
        <f>'Information Sheet-COMPLETE 1st'!A108</f>
        <v>0</v>
      </c>
      <c r="B101" s="107">
        <f>'Information Sheet-COMPLETE 1st'!B108</f>
        <v>0</v>
      </c>
      <c r="C101" s="2"/>
      <c r="D101" s="7">
        <f>Table219[[#This Row],[Employee''s Essential Occupation; update if required]]</f>
        <v>0</v>
      </c>
      <c r="E101" s="116">
        <f t="shared" si="13"/>
        <v>1</v>
      </c>
      <c r="F101" s="116">
        <f t="shared" si="13"/>
        <v>0</v>
      </c>
      <c r="G101" s="80"/>
      <c r="H101" s="114">
        <f>Table219[[#This Row],[Hourly Rate             (no less than $13.71, no more than $20.00); update if required]]</f>
        <v>0</v>
      </c>
      <c r="I101" s="82">
        <v>0</v>
      </c>
      <c r="J101" s="115">
        <f t="shared" si="12"/>
        <v>20</v>
      </c>
      <c r="K101" s="115" t="str">
        <f t="shared" si="9"/>
        <v>$4.00</v>
      </c>
      <c r="L101" s="130" t="str">
        <f t="shared" si="10"/>
        <v>0</v>
      </c>
      <c r="M101" s="107">
        <f>Table220[[#This Row],[Regular Worked Hours (Excludes OT and nonworked STAT)]]+Table219[[#This Row],[Hours to Date - Cannot Exceed 640]]</f>
        <v>0</v>
      </c>
    </row>
    <row r="102" spans="1:13" s="108" customFormat="1" ht="30.75" customHeight="1" x14ac:dyDescent="0.25">
      <c r="A102" s="113">
        <f>'Information Sheet-COMPLETE 1st'!A109</f>
        <v>0</v>
      </c>
      <c r="B102" s="107">
        <f>'Information Sheet-COMPLETE 1st'!B109</f>
        <v>0</v>
      </c>
      <c r="C102" s="2"/>
      <c r="D102" s="7">
        <f>Table219[[#This Row],[Employee''s Essential Occupation; update if required]]</f>
        <v>0</v>
      </c>
      <c r="E102" s="116">
        <f t="shared" si="13"/>
        <v>1</v>
      </c>
      <c r="F102" s="116">
        <f t="shared" si="13"/>
        <v>0</v>
      </c>
      <c r="G102" s="80"/>
      <c r="H102" s="114">
        <f>Table219[[#This Row],[Hourly Rate             (no less than $13.71, no more than $20.00); update if required]]</f>
        <v>0</v>
      </c>
      <c r="I102" s="82">
        <v>0</v>
      </c>
      <c r="J102" s="115">
        <f t="shared" si="12"/>
        <v>20</v>
      </c>
      <c r="K102" s="115" t="str">
        <f t="shared" ref="K102:K106" si="14">IF(AND(J102&lt;=3.99,L109&gt;(-100)),J102,"$4.00")</f>
        <v>$4.00</v>
      </c>
      <c r="L102" s="130" t="str">
        <f t="shared" ref="L102:L106" si="15">IF(OR(H102&gt;19.99,H102&lt;13.71),"0",I102*K102)</f>
        <v>0</v>
      </c>
      <c r="M102" s="107">
        <f>Table220[[#This Row],[Regular Worked Hours (Excludes OT and nonworked STAT)]]+Table219[[#This Row],[Hours to Date - Cannot Exceed 640]]</f>
        <v>0</v>
      </c>
    </row>
    <row r="103" spans="1:13" s="108" customFormat="1" ht="30.75" customHeight="1" x14ac:dyDescent="0.25">
      <c r="A103" s="113">
        <f>'Information Sheet-COMPLETE 1st'!A110</f>
        <v>0</v>
      </c>
      <c r="B103" s="107">
        <f>'Information Sheet-COMPLETE 1st'!B110</f>
        <v>0</v>
      </c>
      <c r="C103" s="2"/>
      <c r="D103" s="7">
        <f>Table219[[#This Row],[Employee''s Essential Occupation; update if required]]</f>
        <v>0</v>
      </c>
      <c r="E103" s="116">
        <f t="shared" ref="E103:F106" si="16">E102</f>
        <v>1</v>
      </c>
      <c r="F103" s="116">
        <f t="shared" si="16"/>
        <v>0</v>
      </c>
      <c r="G103" s="80"/>
      <c r="H103" s="114">
        <f>Table219[[#This Row],[Hourly Rate             (no less than $13.71, no more than $20.00); update if required]]</f>
        <v>0</v>
      </c>
      <c r="I103" s="82">
        <v>0</v>
      </c>
      <c r="J103" s="115">
        <f t="shared" si="12"/>
        <v>20</v>
      </c>
      <c r="K103" s="115" t="str">
        <f t="shared" si="14"/>
        <v>$4.00</v>
      </c>
      <c r="L103" s="130" t="str">
        <f t="shared" si="15"/>
        <v>0</v>
      </c>
      <c r="M103" s="107">
        <f>Table220[[#This Row],[Regular Worked Hours (Excludes OT and nonworked STAT)]]+Table219[[#This Row],[Hours to Date - Cannot Exceed 640]]</f>
        <v>0</v>
      </c>
    </row>
    <row r="104" spans="1:13" s="108" customFormat="1" ht="30.75" customHeight="1" x14ac:dyDescent="0.25">
      <c r="A104" s="113">
        <f>'Information Sheet-COMPLETE 1st'!A111</f>
        <v>0</v>
      </c>
      <c r="B104" s="107">
        <f>'Information Sheet-COMPLETE 1st'!B111</f>
        <v>0</v>
      </c>
      <c r="C104" s="2"/>
      <c r="D104" s="7">
        <f>Table219[[#This Row],[Employee''s Essential Occupation; update if required]]</f>
        <v>0</v>
      </c>
      <c r="E104" s="116">
        <f t="shared" si="16"/>
        <v>1</v>
      </c>
      <c r="F104" s="116">
        <f t="shared" si="16"/>
        <v>0</v>
      </c>
      <c r="G104" s="80"/>
      <c r="H104" s="114">
        <f>Table219[[#This Row],[Hourly Rate             (no less than $13.71, no more than $20.00); update if required]]</f>
        <v>0</v>
      </c>
      <c r="I104" s="82">
        <v>0</v>
      </c>
      <c r="J104" s="115">
        <f t="shared" si="12"/>
        <v>20</v>
      </c>
      <c r="K104" s="115" t="str">
        <f t="shared" si="14"/>
        <v>$4.00</v>
      </c>
      <c r="L104" s="130" t="str">
        <f t="shared" si="15"/>
        <v>0</v>
      </c>
      <c r="M104" s="107">
        <f>Table220[[#This Row],[Regular Worked Hours (Excludes OT and nonworked STAT)]]+Table219[[#This Row],[Hours to Date - Cannot Exceed 640]]</f>
        <v>0</v>
      </c>
    </row>
    <row r="105" spans="1:13" s="108" customFormat="1" ht="30.75" customHeight="1" x14ac:dyDescent="0.25">
      <c r="A105" s="113">
        <f>'Information Sheet-COMPLETE 1st'!A112</f>
        <v>0</v>
      </c>
      <c r="B105" s="107">
        <f>'Information Sheet-COMPLETE 1st'!B112</f>
        <v>0</v>
      </c>
      <c r="C105" s="2"/>
      <c r="D105" s="7">
        <f>Table219[[#This Row],[Employee''s Essential Occupation; update if required]]</f>
        <v>0</v>
      </c>
      <c r="E105" s="116">
        <f t="shared" si="16"/>
        <v>1</v>
      </c>
      <c r="F105" s="116">
        <f t="shared" si="16"/>
        <v>0</v>
      </c>
      <c r="G105" s="80"/>
      <c r="H105" s="114">
        <f>Table219[[#This Row],[Hourly Rate             (no less than $13.71, no more than $20.00); update if required]]</f>
        <v>0</v>
      </c>
      <c r="I105" s="82">
        <v>0</v>
      </c>
      <c r="J105" s="115">
        <f t="shared" si="12"/>
        <v>20</v>
      </c>
      <c r="K105" s="115" t="str">
        <f t="shared" si="14"/>
        <v>$4.00</v>
      </c>
      <c r="L105" s="130" t="str">
        <f t="shared" si="15"/>
        <v>0</v>
      </c>
      <c r="M105" s="107">
        <f>Table220[[#This Row],[Regular Worked Hours (Excludes OT and nonworked STAT)]]+Table219[[#This Row],[Hours to Date - Cannot Exceed 640]]</f>
        <v>0</v>
      </c>
    </row>
    <row r="106" spans="1:13" s="108" customFormat="1" ht="30.75" customHeight="1" x14ac:dyDescent="0.25">
      <c r="A106" s="113">
        <f>'Information Sheet-COMPLETE 1st'!A113</f>
        <v>0</v>
      </c>
      <c r="B106" s="107">
        <f>'Information Sheet-COMPLETE 1st'!B113</f>
        <v>0</v>
      </c>
      <c r="C106" s="2"/>
      <c r="D106" s="7">
        <f>Table219[[#This Row],[Employee''s Essential Occupation; update if required]]</f>
        <v>0</v>
      </c>
      <c r="E106" s="116">
        <f t="shared" si="16"/>
        <v>1</v>
      </c>
      <c r="F106" s="116">
        <f t="shared" si="16"/>
        <v>0</v>
      </c>
      <c r="G106" s="80"/>
      <c r="H106" s="114">
        <f>Table219[[#This Row],[Hourly Rate             (no less than $13.71, no more than $20.00); update if required]]</f>
        <v>0</v>
      </c>
      <c r="I106" s="82">
        <v>0</v>
      </c>
      <c r="J106" s="115">
        <f t="shared" si="12"/>
        <v>20</v>
      </c>
      <c r="K106" s="115" t="str">
        <f t="shared" si="14"/>
        <v>$4.00</v>
      </c>
      <c r="L106" s="130" t="str">
        <f t="shared" si="15"/>
        <v>0</v>
      </c>
      <c r="M106" s="107">
        <f>Table220[[#This Row],[Regular Worked Hours (Excludes OT and nonworked STAT)]]+Table219[[#This Row],[Hours to Date - Cannot Exceed 640]]</f>
        <v>0</v>
      </c>
    </row>
    <row r="107" spans="1:13" s="109" customFormat="1" ht="16.5" x14ac:dyDescent="0.3">
      <c r="C107" s="76"/>
      <c r="D107" s="76"/>
      <c r="E107" s="76"/>
      <c r="F107" s="151" t="s">
        <v>73</v>
      </c>
      <c r="G107" s="151"/>
      <c r="H107" s="151"/>
      <c r="I107" s="151"/>
      <c r="J107" s="151"/>
      <c r="K107" s="124"/>
      <c r="L107" s="110">
        <f>IF(F6&gt;44242, 0,SUM(L6:L106))</f>
        <v>0</v>
      </c>
    </row>
  </sheetData>
  <sheetProtection password="CDD8" sheet="1" formatCells="0" selectLockedCells="1" autoFilter="0"/>
  <mergeCells count="3">
    <mergeCell ref="B2:L2"/>
    <mergeCell ref="F107:J107"/>
    <mergeCell ref="A1:M1"/>
  </mergeCells>
  <conditionalFormatting sqref="H6:H106">
    <cfRule type="cellIs" dxfId="79" priority="3" operator="lessThan">
      <formula>13.71</formula>
    </cfRule>
    <cfRule type="cellIs" dxfId="78" priority="6" operator="greaterThan">
      <formula>19.99</formula>
    </cfRule>
    <cfRule type="cellIs" dxfId="77" priority="7" operator="greaterThan">
      <formula>20</formula>
    </cfRule>
  </conditionalFormatting>
  <conditionalFormatting sqref="C6:C106">
    <cfRule type="cellIs" dxfId="76" priority="5" operator="equal">
      <formula>"NO"</formula>
    </cfRule>
  </conditionalFormatting>
  <conditionalFormatting sqref="E6 F6">
    <cfRule type="cellIs" dxfId="75" priority="4" operator="lessThan">
      <formula>44119</formula>
    </cfRule>
  </conditionalFormatting>
  <conditionalFormatting sqref="M6:M106">
    <cfRule type="cellIs" dxfId="74" priority="2" operator="greaterThan">
      <formula>640</formula>
    </cfRule>
  </conditionalFormatting>
  <conditionalFormatting sqref="F6">
    <cfRule type="cellIs" dxfId="73" priority="1" operator="greaterThan">
      <formula>44242</formula>
    </cfRule>
  </conditionalFormatting>
  <hyperlinks>
    <hyperlink ref="A8:B8" r:id="rId1" display="Active/In Compliance with Corporate Affairs "/>
  </hyperlinks>
  <pageMargins left="0.7" right="0.7" top="0.75" bottom="0.75" header="0.3" footer="0.3"/>
  <pageSetup paperSize="5" scale="76"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LIST!$C$1:$C$2</xm:f>
          </x14:formula1>
          <xm:sqref>C6:C106</xm:sqref>
        </x14:dataValidation>
        <x14:dataValidation type="list" allowBlank="1" showInputMessage="1" showErrorMessage="1">
          <x14:formula1>
            <xm:f>LIST!$D$5:$D$6</xm:f>
          </x14:formula1>
          <xm:sqref>G6:G106</xm:sqref>
        </x14:dataValidation>
        <x14:dataValidation type="list" allowBlank="1" showInputMessage="1" showErrorMessage="1">
          <x14:formula1>
            <xm:f>LIST!#REF!</xm:f>
          </x14:formula1>
          <xm:sqref>B110:B116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05"/>
  <sheetViews>
    <sheetView zoomScale="80" zoomScaleNormal="80" workbookViewId="0">
      <pane xSplit="6" ySplit="17" topLeftCell="G18" activePane="bottomRight" state="frozen"/>
      <selection pane="topRight" activeCell="F1" sqref="F1"/>
      <selection pane="bottomLeft" activeCell="A17" sqref="A17"/>
      <selection pane="bottomRight" activeCell="C2" sqref="C2:D2"/>
    </sheetView>
  </sheetViews>
  <sheetFormatPr defaultColWidth="9.140625" defaultRowHeight="15.75" x14ac:dyDescent="0.25"/>
  <cols>
    <col min="1" max="2" width="24.28515625" style="32" customWidth="1"/>
    <col min="3" max="3" width="21.140625" style="33" customWidth="1"/>
    <col min="4" max="4" width="21.140625" style="37" customWidth="1"/>
    <col min="5" max="5" width="21.140625" style="33" customWidth="1"/>
    <col min="6" max="6" width="21.140625" style="37" customWidth="1"/>
    <col min="7" max="7" width="21.140625" style="33" customWidth="1"/>
    <col min="8" max="8" width="21.140625" style="37" customWidth="1"/>
    <col min="9" max="9" width="21.140625" style="33" customWidth="1"/>
    <col min="10" max="10" width="21.140625" style="37" customWidth="1"/>
    <col min="11" max="11" width="21.140625" style="33" customWidth="1"/>
    <col min="12" max="12" width="21.140625" style="37" customWidth="1"/>
    <col min="13" max="13" width="21.140625" style="33" customWidth="1"/>
    <col min="14" max="14" width="21.140625" style="37" customWidth="1"/>
    <col min="15" max="15" width="21.140625" style="33" customWidth="1"/>
    <col min="16" max="16" width="21.140625" style="37" customWidth="1"/>
    <col min="17" max="17" width="21.140625" style="33" customWidth="1"/>
    <col min="18" max="18" width="21.140625" style="37" customWidth="1"/>
    <col min="19" max="19" width="24.42578125" style="33" customWidth="1"/>
    <col min="20" max="21" width="24.42578125" style="42" customWidth="1"/>
    <col min="22" max="16384" width="9.140625" style="33"/>
  </cols>
  <sheetData>
    <row r="1" spans="1:21" ht="39.75" customHeight="1" x14ac:dyDescent="0.35">
      <c r="A1" s="153" t="str">
        <f>'Payment Summary'!B3</f>
        <v>INDIQUEZ LA DÉNOMINATION SOCIALE OU LE NOM DE L'ENTREPRISE ICI</v>
      </c>
      <c r="B1" s="153"/>
      <c r="C1" s="153"/>
      <c r="D1" s="153"/>
      <c r="E1" s="153"/>
      <c r="F1" s="73"/>
      <c r="G1" s="73"/>
      <c r="H1" s="73"/>
      <c r="I1" s="73"/>
      <c r="J1" s="73"/>
      <c r="K1" s="73"/>
      <c r="L1" s="73"/>
      <c r="M1" s="73"/>
      <c r="N1" s="73"/>
      <c r="O1" s="73"/>
      <c r="P1" s="73"/>
      <c r="Q1" s="73"/>
      <c r="R1" s="73"/>
      <c r="S1" s="73"/>
      <c r="T1" s="73"/>
      <c r="U1" s="73"/>
    </row>
    <row r="2" spans="1:21" s="36" customFormat="1" ht="21" x14ac:dyDescent="0.35">
      <c r="C2" s="156">
        <f>'Period One'!E6</f>
        <v>0</v>
      </c>
      <c r="D2" s="157"/>
      <c r="E2" s="158">
        <f>'Period Two'!E6</f>
        <v>1</v>
      </c>
      <c r="F2" s="157"/>
      <c r="G2" s="154">
        <f>'Period Three'!D14</f>
        <v>0</v>
      </c>
      <c r="H2" s="157"/>
      <c r="I2" s="154">
        <f>'Period Four'!D14</f>
        <v>0</v>
      </c>
      <c r="J2" s="157"/>
      <c r="K2" s="154">
        <f>'Period Five'!D14</f>
        <v>0</v>
      </c>
      <c r="L2" s="157"/>
      <c r="M2" s="154">
        <f>'Period Six'!D14</f>
        <v>0</v>
      </c>
      <c r="N2" s="155"/>
      <c r="O2" s="154">
        <f>'Period Seven'!D14</f>
        <v>0</v>
      </c>
      <c r="P2" s="155"/>
      <c r="Q2" s="154">
        <f>'Period Eight'!D14</f>
        <v>0</v>
      </c>
      <c r="R2" s="155"/>
      <c r="T2" s="40"/>
      <c r="U2" s="40"/>
    </row>
    <row r="3" spans="1:21" s="39" customFormat="1" ht="105" x14ac:dyDescent="0.35">
      <c r="A3" s="38" t="s">
        <v>60</v>
      </c>
      <c r="B3" s="38" t="s">
        <v>61</v>
      </c>
      <c r="C3" s="38" t="s">
        <v>77</v>
      </c>
      <c r="D3" s="43" t="s">
        <v>78</v>
      </c>
      <c r="E3" s="38" t="s">
        <v>79</v>
      </c>
      <c r="F3" s="43" t="s">
        <v>80</v>
      </c>
      <c r="G3" s="38" t="s">
        <v>81</v>
      </c>
      <c r="H3" s="43" t="s">
        <v>82</v>
      </c>
      <c r="I3" s="38" t="s">
        <v>83</v>
      </c>
      <c r="J3" s="43" t="s">
        <v>84</v>
      </c>
      <c r="K3" s="38" t="s">
        <v>85</v>
      </c>
      <c r="L3" s="43" t="s">
        <v>86</v>
      </c>
      <c r="M3" s="38" t="s">
        <v>87</v>
      </c>
      <c r="N3" s="43" t="s">
        <v>88</v>
      </c>
      <c r="O3" s="38" t="s">
        <v>89</v>
      </c>
      <c r="P3" s="43" t="s">
        <v>90</v>
      </c>
      <c r="Q3" s="38" t="s">
        <v>91</v>
      </c>
      <c r="R3" s="43" t="s">
        <v>92</v>
      </c>
      <c r="S3" s="38" t="s">
        <v>93</v>
      </c>
      <c r="T3" s="41" t="s">
        <v>94</v>
      </c>
      <c r="U3" s="41" t="s">
        <v>95</v>
      </c>
    </row>
    <row r="4" spans="1:21" x14ac:dyDescent="0.25">
      <c r="A4" s="32">
        <f>'Information Sheet-COMPLETE 1st'!A13</f>
        <v>0</v>
      </c>
      <c r="B4" s="32">
        <f>'Information Sheet-COMPLETE 1st'!B13</f>
        <v>0</v>
      </c>
      <c r="C4" s="34">
        <f>'Period One'!I6</f>
        <v>0</v>
      </c>
      <c r="D4" s="37" t="str">
        <f>'Period One'!L6</f>
        <v>0</v>
      </c>
      <c r="E4" s="34">
        <f>'Period Two'!I6</f>
        <v>0</v>
      </c>
      <c r="F4" s="37" t="str">
        <f>'Period Two'!L6</f>
        <v>0</v>
      </c>
      <c r="G4" s="34">
        <f>'Period Three'!I6</f>
        <v>0</v>
      </c>
      <c r="H4" s="37" t="str">
        <f>'Period Three'!L6</f>
        <v>0</v>
      </c>
      <c r="I4" s="34">
        <f>'Period Four'!I6</f>
        <v>0</v>
      </c>
      <c r="J4" s="37" t="str">
        <f>'Period Four'!L6</f>
        <v>0</v>
      </c>
      <c r="K4" s="34">
        <f>'Period Five'!I6</f>
        <v>0</v>
      </c>
      <c r="L4" s="37" t="str">
        <f>'Period Five'!L6</f>
        <v>0</v>
      </c>
      <c r="M4" s="35">
        <f>'Period Six'!I6</f>
        <v>0</v>
      </c>
      <c r="N4" s="37" t="str">
        <f>'Period Six'!L6</f>
        <v>0</v>
      </c>
      <c r="O4" s="34">
        <f>'Period Seven'!I6</f>
        <v>0</v>
      </c>
      <c r="P4" s="37" t="str">
        <f>'Period Seven'!L6</f>
        <v>0</v>
      </c>
      <c r="Q4" s="34">
        <f>'Period Eight'!I6</f>
        <v>0</v>
      </c>
      <c r="R4" s="37" t="str">
        <f>'Period Eight'!L6</f>
        <v>0</v>
      </c>
      <c r="S4" s="34">
        <f>Table11[[#This Row],[Period 1 Hours]]+Table11[[#This Row],[Period 2 Hours ]]+Table11[[#This Row],[Period 3 Hours]]+Table11[[#This Row],[Period 4 Hours]]+Table11[[#This Row],[Period 5 Hours]]+Table11[[#This Row],[Period 6 Hours]]+Table11[[#This Row],[Period 7 Hours]]+Table11[[#This Row],[Period 8 Hours]]</f>
        <v>0</v>
      </c>
      <c r="T4" s="42">
        <f>Table11[[#This Row],[Period 1 Subsidy ]]+Table11[[#This Row],[Period 2 Subsidy ]]+Table11[[#This Row],[Period 3 Subsidy ]]+Table11[[#This Row],[Period 4 Subsidy ]]+Table11[[#This Row],[Period 5 Subsidy ]]+Table11[[#This Row],[Period 6 Subsidy ]]+Table11[[#This Row],[Period 7 Subsidy ]]+Table11[[#This Row],[Period 8 Subsidy ]]</f>
        <v>0</v>
      </c>
      <c r="U4" s="42">
        <f>IF(Table11[[#This Row],[Total Rebate for Employee]]&gt;0.01, 100,0)</f>
        <v>0</v>
      </c>
    </row>
    <row r="5" spans="1:21" x14ac:dyDescent="0.25">
      <c r="A5" s="32">
        <f>'Information Sheet-COMPLETE 1st'!A14</f>
        <v>0</v>
      </c>
      <c r="B5" s="32">
        <f>'Information Sheet-COMPLETE 1st'!B14</f>
        <v>0</v>
      </c>
      <c r="C5" s="34">
        <f>'Period One'!I7</f>
        <v>0</v>
      </c>
      <c r="D5" s="37" t="str">
        <f>'Period One'!L7</f>
        <v>0</v>
      </c>
      <c r="E5" s="34">
        <f>'Period Two'!I7</f>
        <v>0</v>
      </c>
      <c r="F5" s="37" t="str">
        <f>'Period Two'!L7</f>
        <v>0</v>
      </c>
      <c r="G5" s="34">
        <f>'Period Three'!I7</f>
        <v>0</v>
      </c>
      <c r="H5" s="37" t="str">
        <f>'Period Three'!L7</f>
        <v>0</v>
      </c>
      <c r="I5" s="34">
        <f>'Period Four'!I7</f>
        <v>0</v>
      </c>
      <c r="J5" s="37" t="str">
        <f>'Period Four'!L7</f>
        <v>0</v>
      </c>
      <c r="K5" s="34">
        <f>'Period Five'!I7</f>
        <v>0</v>
      </c>
      <c r="L5" s="37" t="str">
        <f>'Period Five'!L7</f>
        <v>0</v>
      </c>
      <c r="M5" s="35">
        <f>'Period Six'!I7</f>
        <v>0</v>
      </c>
      <c r="N5" s="37" t="str">
        <f>'Period Six'!L7</f>
        <v>0</v>
      </c>
      <c r="O5" s="34">
        <f>'Period Seven'!I7</f>
        <v>0</v>
      </c>
      <c r="P5" s="37" t="str">
        <f>'Period Seven'!L7</f>
        <v>0</v>
      </c>
      <c r="Q5" s="34">
        <f>'Period Eight'!I7</f>
        <v>0</v>
      </c>
      <c r="R5" s="37" t="str">
        <f>'Period Eight'!L7</f>
        <v>0</v>
      </c>
      <c r="S5" s="34">
        <f>Table11[[#This Row],[Period 1 Hours]]+Table11[[#This Row],[Period 2 Hours ]]+Table11[[#This Row],[Period 3 Hours]]+Table11[[#This Row],[Period 4 Hours]]+Table11[[#This Row],[Period 5 Hours]]+Table11[[#This Row],[Period 6 Hours]]+Table11[[#This Row],[Period 7 Hours]]+Table11[[#This Row],[Period 8 Hours]]</f>
        <v>0</v>
      </c>
      <c r="T5" s="42">
        <f>Table11[[#This Row],[Period 1 Subsidy ]]+Table11[[#This Row],[Period 2 Subsidy ]]+Table11[[#This Row],[Period 3 Subsidy ]]+Table11[[#This Row],[Period 4 Subsidy ]]+Table11[[#This Row],[Period 5 Subsidy ]]+Table11[[#This Row],[Period 6 Subsidy ]]+Table11[[#This Row],[Period 7 Subsidy ]]+Table11[[#This Row],[Period 8 Subsidy ]]</f>
        <v>0</v>
      </c>
      <c r="U5" s="42">
        <f>IF(Table11[[#This Row],[Total Rebate for Employee]]&gt;0.01, 100,0)</f>
        <v>0</v>
      </c>
    </row>
    <row r="6" spans="1:21" x14ac:dyDescent="0.25">
      <c r="A6" s="32">
        <f>'Information Sheet-COMPLETE 1st'!A15</f>
        <v>0</v>
      </c>
      <c r="B6" s="32">
        <f>'Information Sheet-COMPLETE 1st'!B15</f>
        <v>0</v>
      </c>
      <c r="C6" s="34">
        <f>'Period One'!I8</f>
        <v>0</v>
      </c>
      <c r="D6" s="37" t="str">
        <f>'Period One'!L8</f>
        <v>0</v>
      </c>
      <c r="E6" s="34">
        <f>'Period Two'!I8</f>
        <v>0</v>
      </c>
      <c r="F6" s="37" t="str">
        <f>'Period Two'!L8</f>
        <v>0</v>
      </c>
      <c r="G6" s="34">
        <f>'Period Three'!I8</f>
        <v>0</v>
      </c>
      <c r="H6" s="37" t="str">
        <f>'Period Three'!L8</f>
        <v>0</v>
      </c>
      <c r="I6" s="34">
        <f>'Period Four'!I8</f>
        <v>0</v>
      </c>
      <c r="J6" s="37" t="str">
        <f>'Period Four'!L8</f>
        <v>0</v>
      </c>
      <c r="K6" s="34">
        <f>'Period Five'!I8</f>
        <v>0</v>
      </c>
      <c r="L6" s="37" t="str">
        <f>'Period Five'!L8</f>
        <v>0</v>
      </c>
      <c r="M6" s="35">
        <f>'Period Six'!I8</f>
        <v>0</v>
      </c>
      <c r="N6" s="37" t="str">
        <f>'Period Six'!L8</f>
        <v>0</v>
      </c>
      <c r="O6" s="34">
        <f>'Period Seven'!I8</f>
        <v>0</v>
      </c>
      <c r="P6" s="37" t="str">
        <f>'Period Seven'!L8</f>
        <v>0</v>
      </c>
      <c r="Q6" s="34">
        <f>'Period Eight'!I8</f>
        <v>0</v>
      </c>
      <c r="R6" s="37" t="str">
        <f>'Period Eight'!L8</f>
        <v>0</v>
      </c>
      <c r="S6" s="34">
        <f>Table11[[#This Row],[Period 1 Hours]]+Table11[[#This Row],[Period 2 Hours ]]+Table11[[#This Row],[Period 3 Hours]]+Table11[[#This Row],[Period 4 Hours]]+Table11[[#This Row],[Period 5 Hours]]+Table11[[#This Row],[Period 6 Hours]]+Table11[[#This Row],[Period 7 Hours]]+Table11[[#This Row],[Period 8 Hours]]</f>
        <v>0</v>
      </c>
      <c r="T6" s="42">
        <f>Table11[[#This Row],[Period 1 Subsidy ]]+Table11[[#This Row],[Period 2 Subsidy ]]+Table11[[#This Row],[Period 3 Subsidy ]]+Table11[[#This Row],[Period 4 Subsidy ]]+Table11[[#This Row],[Period 5 Subsidy ]]+Table11[[#This Row],[Period 6 Subsidy ]]+Table11[[#This Row],[Period 7 Subsidy ]]+Table11[[#This Row],[Period 8 Subsidy ]]</f>
        <v>0</v>
      </c>
      <c r="U6" s="42">
        <f>IF(Table11[[#This Row],[Total Rebate for Employee]]&gt;0.01, 100,0)</f>
        <v>0</v>
      </c>
    </row>
    <row r="7" spans="1:21" x14ac:dyDescent="0.25">
      <c r="A7" s="32">
        <f>'Information Sheet-COMPLETE 1st'!A16</f>
        <v>0</v>
      </c>
      <c r="B7" s="32">
        <f>'Information Sheet-COMPLETE 1st'!B16</f>
        <v>0</v>
      </c>
      <c r="C7" s="34">
        <f>'Period One'!I9</f>
        <v>0</v>
      </c>
      <c r="D7" s="37" t="str">
        <f>'Period One'!L9</f>
        <v>0</v>
      </c>
      <c r="E7" s="34">
        <f>'Period Two'!I9</f>
        <v>0</v>
      </c>
      <c r="F7" s="37" t="str">
        <f>'Period Two'!L9</f>
        <v>0</v>
      </c>
      <c r="G7" s="34">
        <f>'Period Three'!I9</f>
        <v>0</v>
      </c>
      <c r="H7" s="37" t="str">
        <f>'Period Three'!L9</f>
        <v>0</v>
      </c>
      <c r="I7" s="34">
        <f>'Period Four'!I9</f>
        <v>0</v>
      </c>
      <c r="J7" s="37" t="str">
        <f>'Period Four'!L9</f>
        <v>0</v>
      </c>
      <c r="K7" s="34">
        <f>'Period Five'!I9</f>
        <v>0</v>
      </c>
      <c r="L7" s="37" t="str">
        <f>'Period Five'!L9</f>
        <v>0</v>
      </c>
      <c r="M7" s="35">
        <f>'Period Six'!I9</f>
        <v>0</v>
      </c>
      <c r="N7" s="37" t="str">
        <f>'Period Six'!L9</f>
        <v>0</v>
      </c>
      <c r="O7" s="34">
        <f>'Period Seven'!I9</f>
        <v>0</v>
      </c>
      <c r="P7" s="37" t="str">
        <f>'Period Seven'!L9</f>
        <v>0</v>
      </c>
      <c r="Q7" s="34">
        <f>'Period Eight'!I9</f>
        <v>0</v>
      </c>
      <c r="R7" s="37" t="str">
        <f>'Period Eight'!L9</f>
        <v>0</v>
      </c>
      <c r="S7" s="34">
        <f>Table11[[#This Row],[Period 1 Hours]]+Table11[[#This Row],[Period 2 Hours ]]+Table11[[#This Row],[Period 3 Hours]]+Table11[[#This Row],[Period 4 Hours]]+Table11[[#This Row],[Period 5 Hours]]+Table11[[#This Row],[Period 6 Hours]]+Table11[[#This Row],[Period 7 Hours]]+Table11[[#This Row],[Period 8 Hours]]</f>
        <v>0</v>
      </c>
      <c r="T7" s="42">
        <f>Table11[[#This Row],[Period 1 Subsidy ]]+Table11[[#This Row],[Period 2 Subsidy ]]+Table11[[#This Row],[Period 3 Subsidy ]]+Table11[[#This Row],[Period 4 Subsidy ]]+Table11[[#This Row],[Period 5 Subsidy ]]+Table11[[#This Row],[Period 6 Subsidy ]]+Table11[[#This Row],[Period 7 Subsidy ]]+Table11[[#This Row],[Period 8 Subsidy ]]</f>
        <v>0</v>
      </c>
      <c r="U7" s="42">
        <f>IF(Table11[[#This Row],[Total Rebate for Employee]]&gt;0.01, 100,0)</f>
        <v>0</v>
      </c>
    </row>
    <row r="8" spans="1:21" x14ac:dyDescent="0.25">
      <c r="A8" s="32">
        <f>'Information Sheet-COMPLETE 1st'!A17</f>
        <v>0</v>
      </c>
      <c r="B8" s="32">
        <f>'Information Sheet-COMPLETE 1st'!B17</f>
        <v>0</v>
      </c>
      <c r="C8" s="34">
        <f>'Period One'!I10</f>
        <v>0</v>
      </c>
      <c r="D8" s="37" t="str">
        <f>'Period One'!L10</f>
        <v>0</v>
      </c>
      <c r="E8" s="34">
        <f>'Period Two'!I10</f>
        <v>0</v>
      </c>
      <c r="F8" s="37" t="str">
        <f>'Period Two'!L10</f>
        <v>0</v>
      </c>
      <c r="G8" s="34">
        <f>'Period Three'!I10</f>
        <v>0</v>
      </c>
      <c r="H8" s="37" t="str">
        <f>'Period Three'!L10</f>
        <v>0</v>
      </c>
      <c r="I8" s="34">
        <f>'Period Four'!I10</f>
        <v>0</v>
      </c>
      <c r="J8" s="37" t="str">
        <f>'Period Four'!L10</f>
        <v>0</v>
      </c>
      <c r="K8" s="34">
        <f>'Period Five'!I10</f>
        <v>0</v>
      </c>
      <c r="L8" s="37" t="str">
        <f>'Period Five'!L10</f>
        <v>0</v>
      </c>
      <c r="M8" s="35">
        <f>'Period Six'!I10</f>
        <v>0</v>
      </c>
      <c r="N8" s="37" t="str">
        <f>'Period Six'!L10</f>
        <v>0</v>
      </c>
      <c r="O8" s="34">
        <f>'Period Seven'!I10</f>
        <v>0</v>
      </c>
      <c r="P8" s="37" t="str">
        <f>'Period Seven'!L10</f>
        <v>0</v>
      </c>
      <c r="Q8" s="34">
        <f>'Period Eight'!I10</f>
        <v>0</v>
      </c>
      <c r="R8" s="37" t="str">
        <f>'Period Eight'!L10</f>
        <v>0</v>
      </c>
      <c r="S8" s="34">
        <f>Table11[[#This Row],[Period 1 Hours]]+Table11[[#This Row],[Period 2 Hours ]]+Table11[[#This Row],[Period 3 Hours]]+Table11[[#This Row],[Period 4 Hours]]+Table11[[#This Row],[Period 5 Hours]]+Table11[[#This Row],[Period 6 Hours]]+Table11[[#This Row],[Period 7 Hours]]+Table11[[#This Row],[Period 8 Hours]]</f>
        <v>0</v>
      </c>
      <c r="T8" s="42">
        <f>Table11[[#This Row],[Period 1 Subsidy ]]+Table11[[#This Row],[Period 2 Subsidy ]]+Table11[[#This Row],[Period 3 Subsidy ]]+Table11[[#This Row],[Period 4 Subsidy ]]+Table11[[#This Row],[Period 5 Subsidy ]]+Table11[[#This Row],[Period 6 Subsidy ]]+Table11[[#This Row],[Period 7 Subsidy ]]+Table11[[#This Row],[Period 8 Subsidy ]]</f>
        <v>0</v>
      </c>
      <c r="U8" s="42">
        <f>IF(Table11[[#This Row],[Total Rebate for Employee]]&gt;0.01, 100,0)</f>
        <v>0</v>
      </c>
    </row>
    <row r="9" spans="1:21" x14ac:dyDescent="0.25">
      <c r="A9" s="32">
        <f>'Information Sheet-COMPLETE 1st'!A18</f>
        <v>0</v>
      </c>
      <c r="B9" s="32">
        <f>'Information Sheet-COMPLETE 1st'!B18</f>
        <v>0</v>
      </c>
      <c r="C9" s="34">
        <f>'Period One'!I11</f>
        <v>0</v>
      </c>
      <c r="D9" s="37" t="str">
        <f>'Period One'!L11</f>
        <v>0</v>
      </c>
      <c r="E9" s="34">
        <f>'Period Two'!I11</f>
        <v>0</v>
      </c>
      <c r="F9" s="37" t="str">
        <f>'Period Two'!L11</f>
        <v>0</v>
      </c>
      <c r="G9" s="34">
        <f>'Period Three'!I11</f>
        <v>0</v>
      </c>
      <c r="H9" s="37" t="str">
        <f>'Period Three'!L11</f>
        <v>0</v>
      </c>
      <c r="I9" s="34">
        <f>'Period Four'!I11</f>
        <v>0</v>
      </c>
      <c r="J9" s="37" t="str">
        <f>'Period Four'!L11</f>
        <v>0</v>
      </c>
      <c r="K9" s="34">
        <f>'Period Five'!I11</f>
        <v>0</v>
      </c>
      <c r="L9" s="37" t="str">
        <f>'Period Five'!L11</f>
        <v>0</v>
      </c>
      <c r="M9" s="35">
        <f>'Period Six'!I11</f>
        <v>0</v>
      </c>
      <c r="N9" s="37" t="str">
        <f>'Period Six'!L11</f>
        <v>0</v>
      </c>
      <c r="O9" s="34">
        <f>'Period Seven'!I11</f>
        <v>0</v>
      </c>
      <c r="P9" s="37" t="str">
        <f>'Period Seven'!L11</f>
        <v>0</v>
      </c>
      <c r="Q9" s="34">
        <f>'Period Eight'!I11</f>
        <v>0</v>
      </c>
      <c r="R9" s="37" t="str">
        <f>'Period Eight'!L11</f>
        <v>0</v>
      </c>
      <c r="S9" s="34">
        <f>Table11[[#This Row],[Period 1 Hours]]+Table11[[#This Row],[Period 2 Hours ]]+Table11[[#This Row],[Period 3 Hours]]+Table11[[#This Row],[Period 4 Hours]]+Table11[[#This Row],[Period 5 Hours]]+Table11[[#This Row],[Period 6 Hours]]+Table11[[#This Row],[Period 7 Hours]]+Table11[[#This Row],[Period 8 Hours]]</f>
        <v>0</v>
      </c>
      <c r="T9" s="42">
        <f>Table11[[#This Row],[Period 1 Subsidy ]]+Table11[[#This Row],[Period 2 Subsidy ]]+Table11[[#This Row],[Period 3 Subsidy ]]+Table11[[#This Row],[Period 4 Subsidy ]]+Table11[[#This Row],[Period 5 Subsidy ]]+Table11[[#This Row],[Period 6 Subsidy ]]+Table11[[#This Row],[Period 7 Subsidy ]]+Table11[[#This Row],[Period 8 Subsidy ]]</f>
        <v>0</v>
      </c>
      <c r="U9" s="42">
        <f>IF(Table11[[#This Row],[Total Rebate for Employee]]&gt;0.01, 100,0)</f>
        <v>0</v>
      </c>
    </row>
    <row r="10" spans="1:21" x14ac:dyDescent="0.25">
      <c r="A10" s="32">
        <f>'Information Sheet-COMPLETE 1st'!A19</f>
        <v>0</v>
      </c>
      <c r="B10" s="32">
        <f>'Information Sheet-COMPLETE 1st'!B19</f>
        <v>0</v>
      </c>
      <c r="C10" s="34">
        <f>'Period One'!I12</f>
        <v>0</v>
      </c>
      <c r="D10" s="37" t="str">
        <f>'Period One'!L12</f>
        <v>0</v>
      </c>
      <c r="E10" s="34">
        <f>'Period Two'!I12</f>
        <v>0</v>
      </c>
      <c r="F10" s="37" t="str">
        <f>'Period Two'!L12</f>
        <v>0</v>
      </c>
      <c r="G10" s="34">
        <f>'Period Three'!I12</f>
        <v>0</v>
      </c>
      <c r="H10" s="37" t="str">
        <f>'Period Three'!L12</f>
        <v>0</v>
      </c>
      <c r="I10" s="34">
        <f>'Period Four'!I12</f>
        <v>0</v>
      </c>
      <c r="J10" s="37" t="str">
        <f>'Period Four'!L12</f>
        <v>0</v>
      </c>
      <c r="K10" s="34">
        <f>'Period Five'!I12</f>
        <v>0</v>
      </c>
      <c r="L10" s="37" t="str">
        <f>'Period Five'!L12</f>
        <v>0</v>
      </c>
      <c r="M10" s="35">
        <f>'Period Six'!I12</f>
        <v>0</v>
      </c>
      <c r="N10" s="37" t="str">
        <f>'Period Six'!L12</f>
        <v>0</v>
      </c>
      <c r="O10" s="34">
        <f>'Period Seven'!I12</f>
        <v>0</v>
      </c>
      <c r="P10" s="37" t="str">
        <f>'Period Seven'!L12</f>
        <v>0</v>
      </c>
      <c r="Q10" s="34">
        <f>'Period Eight'!I12</f>
        <v>0</v>
      </c>
      <c r="R10" s="37" t="str">
        <f>'Period Eight'!L12</f>
        <v>0</v>
      </c>
      <c r="S10" s="34">
        <f>Table11[[#This Row],[Period 1 Hours]]+Table11[[#This Row],[Period 2 Hours ]]+Table11[[#This Row],[Period 3 Hours]]+Table11[[#This Row],[Period 4 Hours]]+Table11[[#This Row],[Period 5 Hours]]+Table11[[#This Row],[Period 6 Hours]]+Table11[[#This Row],[Period 7 Hours]]+Table11[[#This Row],[Period 8 Hours]]</f>
        <v>0</v>
      </c>
      <c r="T10" s="42">
        <f>Table11[[#This Row],[Period 1 Subsidy ]]+Table11[[#This Row],[Period 2 Subsidy ]]+Table11[[#This Row],[Period 3 Subsidy ]]+Table11[[#This Row],[Period 4 Subsidy ]]+Table11[[#This Row],[Period 5 Subsidy ]]+Table11[[#This Row],[Period 6 Subsidy ]]+Table11[[#This Row],[Period 7 Subsidy ]]+Table11[[#This Row],[Period 8 Subsidy ]]</f>
        <v>0</v>
      </c>
      <c r="U10" s="42">
        <f>IF(Table11[[#This Row],[Total Rebate for Employee]]&gt;0.01, 100,0)</f>
        <v>0</v>
      </c>
    </row>
    <row r="11" spans="1:21" x14ac:dyDescent="0.25">
      <c r="A11" s="32">
        <f>'Information Sheet-COMPLETE 1st'!A20</f>
        <v>0</v>
      </c>
      <c r="B11" s="32">
        <f>'Information Sheet-COMPLETE 1st'!B20</f>
        <v>0</v>
      </c>
      <c r="C11" s="34">
        <f>'Period One'!I13</f>
        <v>0</v>
      </c>
      <c r="D11" s="37" t="str">
        <f>'Period One'!L13</f>
        <v>0</v>
      </c>
      <c r="E11" s="34">
        <f>'Period Two'!I13</f>
        <v>0</v>
      </c>
      <c r="F11" s="37" t="str">
        <f>'Period Two'!L13</f>
        <v>0</v>
      </c>
      <c r="G11" s="34">
        <f>'Period Three'!I13</f>
        <v>0</v>
      </c>
      <c r="H11" s="37" t="str">
        <f>'Period Three'!L13</f>
        <v>0</v>
      </c>
      <c r="I11" s="34">
        <f>'Period Four'!I13</f>
        <v>0</v>
      </c>
      <c r="J11" s="37" t="str">
        <f>'Period Four'!L13</f>
        <v>0</v>
      </c>
      <c r="K11" s="34">
        <f>'Period Five'!I13</f>
        <v>0</v>
      </c>
      <c r="L11" s="37" t="str">
        <f>'Period Five'!L13</f>
        <v>0</v>
      </c>
      <c r="M11" s="35">
        <f>'Period Six'!I13</f>
        <v>0</v>
      </c>
      <c r="N11" s="37" t="str">
        <f>'Period Six'!L13</f>
        <v>0</v>
      </c>
      <c r="O11" s="34">
        <f>'Period Seven'!I13</f>
        <v>0</v>
      </c>
      <c r="P11" s="37" t="str">
        <f>'Period Seven'!L13</f>
        <v>0</v>
      </c>
      <c r="Q11" s="34">
        <f>'Period Eight'!I13</f>
        <v>0</v>
      </c>
      <c r="R11" s="37" t="str">
        <f>'Period Eight'!L13</f>
        <v>0</v>
      </c>
      <c r="S11" s="34">
        <f>Table11[[#This Row],[Period 1 Hours]]+Table11[[#This Row],[Period 2 Hours ]]+Table11[[#This Row],[Period 3 Hours]]+Table11[[#This Row],[Period 4 Hours]]+Table11[[#This Row],[Period 5 Hours]]+Table11[[#This Row],[Period 6 Hours]]+Table11[[#This Row],[Period 7 Hours]]+Table11[[#This Row],[Period 8 Hours]]</f>
        <v>0</v>
      </c>
      <c r="T11" s="42">
        <f>Table11[[#This Row],[Period 1 Subsidy ]]+Table11[[#This Row],[Period 2 Subsidy ]]+Table11[[#This Row],[Period 3 Subsidy ]]+Table11[[#This Row],[Period 4 Subsidy ]]+Table11[[#This Row],[Period 5 Subsidy ]]+Table11[[#This Row],[Period 6 Subsidy ]]+Table11[[#This Row],[Period 7 Subsidy ]]+Table11[[#This Row],[Period 8 Subsidy ]]</f>
        <v>0</v>
      </c>
      <c r="U11" s="42">
        <f>IF(Table11[[#This Row],[Total Rebate for Employee]]&gt;0.01, 100,0)</f>
        <v>0</v>
      </c>
    </row>
    <row r="12" spans="1:21" x14ac:dyDescent="0.25">
      <c r="A12" s="32">
        <f>'Information Sheet-COMPLETE 1st'!A21</f>
        <v>0</v>
      </c>
      <c r="B12" s="32">
        <f>'Information Sheet-COMPLETE 1st'!B21</f>
        <v>0</v>
      </c>
      <c r="C12" s="34">
        <f>'Period One'!I14</f>
        <v>0</v>
      </c>
      <c r="D12" s="37" t="str">
        <f>'Period One'!L14</f>
        <v>0</v>
      </c>
      <c r="E12" s="34">
        <f>'Period Two'!I14</f>
        <v>0</v>
      </c>
      <c r="F12" s="37" t="str">
        <f>'Period Two'!L14</f>
        <v>0</v>
      </c>
      <c r="G12" s="34">
        <f>'Period Three'!I14</f>
        <v>0</v>
      </c>
      <c r="H12" s="37" t="str">
        <f>'Period Three'!L14</f>
        <v>0</v>
      </c>
      <c r="I12" s="34">
        <f>'Period Four'!I14</f>
        <v>0</v>
      </c>
      <c r="J12" s="37" t="str">
        <f>'Period Four'!L14</f>
        <v>0</v>
      </c>
      <c r="K12" s="34">
        <f>'Period Five'!I14</f>
        <v>0</v>
      </c>
      <c r="L12" s="37" t="str">
        <f>'Period Five'!L14</f>
        <v>0</v>
      </c>
      <c r="M12" s="35">
        <f>'Period Six'!I14</f>
        <v>0</v>
      </c>
      <c r="N12" s="37" t="str">
        <f>'Period Six'!L14</f>
        <v>0</v>
      </c>
      <c r="O12" s="34">
        <f>'Period Seven'!I14</f>
        <v>0</v>
      </c>
      <c r="P12" s="37" t="str">
        <f>'Period Seven'!L14</f>
        <v>0</v>
      </c>
      <c r="Q12" s="34">
        <f>'Period Eight'!I14</f>
        <v>0</v>
      </c>
      <c r="R12" s="37" t="str">
        <f>'Period Eight'!L14</f>
        <v>0</v>
      </c>
      <c r="S12" s="34">
        <f>Table11[[#This Row],[Period 1 Hours]]+Table11[[#This Row],[Period 2 Hours ]]+Table11[[#This Row],[Period 3 Hours]]+Table11[[#This Row],[Period 4 Hours]]+Table11[[#This Row],[Period 5 Hours]]+Table11[[#This Row],[Period 6 Hours]]+Table11[[#This Row],[Period 7 Hours]]+Table11[[#This Row],[Period 8 Hours]]</f>
        <v>0</v>
      </c>
      <c r="T12" s="42">
        <f>Table11[[#This Row],[Period 1 Subsidy ]]+Table11[[#This Row],[Period 2 Subsidy ]]+Table11[[#This Row],[Period 3 Subsidy ]]+Table11[[#This Row],[Period 4 Subsidy ]]+Table11[[#This Row],[Period 5 Subsidy ]]+Table11[[#This Row],[Period 6 Subsidy ]]+Table11[[#This Row],[Period 7 Subsidy ]]+Table11[[#This Row],[Period 8 Subsidy ]]</f>
        <v>0</v>
      </c>
      <c r="U12" s="42">
        <f>IF(Table11[[#This Row],[Total Rebate for Employee]]&gt;0.01, 100,0)</f>
        <v>0</v>
      </c>
    </row>
    <row r="13" spans="1:21" x14ac:dyDescent="0.25">
      <c r="A13" s="32">
        <f>'Information Sheet-COMPLETE 1st'!A22</f>
        <v>0</v>
      </c>
      <c r="B13" s="32">
        <f>'Information Sheet-COMPLETE 1st'!B22</f>
        <v>0</v>
      </c>
      <c r="C13" s="34">
        <f>'Period One'!I15</f>
        <v>0</v>
      </c>
      <c r="D13" s="37" t="str">
        <f>'Period One'!L15</f>
        <v>0</v>
      </c>
      <c r="E13" s="34">
        <f>'Period Two'!I15</f>
        <v>0</v>
      </c>
      <c r="F13" s="37" t="str">
        <f>'Period Two'!L15</f>
        <v>0</v>
      </c>
      <c r="G13" s="34">
        <f>'Period Three'!I15</f>
        <v>0</v>
      </c>
      <c r="H13" s="37" t="str">
        <f>'Period Three'!L15</f>
        <v>0</v>
      </c>
      <c r="I13" s="34">
        <f>'Period Four'!I15</f>
        <v>0</v>
      </c>
      <c r="J13" s="37" t="str">
        <f>'Period Four'!L15</f>
        <v>0</v>
      </c>
      <c r="K13" s="34">
        <f>'Period Five'!I15</f>
        <v>0</v>
      </c>
      <c r="L13" s="37" t="str">
        <f>'Period Five'!L15</f>
        <v>0</v>
      </c>
      <c r="M13" s="35">
        <f>'Period Six'!I15</f>
        <v>0</v>
      </c>
      <c r="N13" s="37" t="str">
        <f>'Period Six'!L15</f>
        <v>0</v>
      </c>
      <c r="O13" s="34">
        <f>'Period Seven'!I15</f>
        <v>0</v>
      </c>
      <c r="P13" s="37" t="str">
        <f>'Period Seven'!L15</f>
        <v>0</v>
      </c>
      <c r="Q13" s="34">
        <f>'Period Eight'!I15</f>
        <v>0</v>
      </c>
      <c r="R13" s="37" t="str">
        <f>'Period Eight'!L15</f>
        <v>0</v>
      </c>
      <c r="S13" s="34">
        <f>Table11[[#This Row],[Period 1 Hours]]+Table11[[#This Row],[Period 2 Hours ]]+Table11[[#This Row],[Period 3 Hours]]+Table11[[#This Row],[Period 4 Hours]]+Table11[[#This Row],[Period 5 Hours]]+Table11[[#This Row],[Period 6 Hours]]+Table11[[#This Row],[Period 7 Hours]]+Table11[[#This Row],[Period 8 Hours]]</f>
        <v>0</v>
      </c>
      <c r="T13" s="42">
        <f>Table11[[#This Row],[Period 1 Subsidy ]]+Table11[[#This Row],[Period 2 Subsidy ]]+Table11[[#This Row],[Period 3 Subsidy ]]+Table11[[#This Row],[Period 4 Subsidy ]]+Table11[[#This Row],[Period 5 Subsidy ]]+Table11[[#This Row],[Period 6 Subsidy ]]+Table11[[#This Row],[Period 7 Subsidy ]]+Table11[[#This Row],[Period 8 Subsidy ]]</f>
        <v>0</v>
      </c>
      <c r="U13" s="42">
        <f>IF(Table11[[#This Row],[Total Rebate for Employee]]&gt;0.01, 100,0)</f>
        <v>0</v>
      </c>
    </row>
    <row r="14" spans="1:21" x14ac:dyDescent="0.25">
      <c r="A14" s="32">
        <f>'Information Sheet-COMPLETE 1st'!A23</f>
        <v>0</v>
      </c>
      <c r="B14" s="32">
        <f>'Information Sheet-COMPLETE 1st'!B23</f>
        <v>0</v>
      </c>
      <c r="C14" s="34">
        <f>'Period One'!I16</f>
        <v>0</v>
      </c>
      <c r="D14" s="37" t="str">
        <f>'Period One'!L16</f>
        <v>0</v>
      </c>
      <c r="E14" s="34">
        <f>'Period Two'!I16</f>
        <v>0</v>
      </c>
      <c r="F14" s="37" t="str">
        <f>'Period Two'!L16</f>
        <v>0</v>
      </c>
      <c r="G14" s="34">
        <f>'Period Three'!I16</f>
        <v>0</v>
      </c>
      <c r="H14" s="37" t="str">
        <f>'Period Three'!L16</f>
        <v>0</v>
      </c>
      <c r="I14" s="34">
        <f>'Period Four'!I16</f>
        <v>0</v>
      </c>
      <c r="J14" s="37" t="str">
        <f>'Period Four'!L16</f>
        <v>0</v>
      </c>
      <c r="K14" s="34">
        <f>'Period Five'!I16</f>
        <v>0</v>
      </c>
      <c r="L14" s="37" t="str">
        <f>'Period Five'!L16</f>
        <v>0</v>
      </c>
      <c r="M14" s="35">
        <f>'Period Six'!I16</f>
        <v>0</v>
      </c>
      <c r="N14" s="37" t="str">
        <f>'Period Six'!L16</f>
        <v>0</v>
      </c>
      <c r="O14" s="34">
        <f>'Period Seven'!I16</f>
        <v>0</v>
      </c>
      <c r="P14" s="37" t="str">
        <f>'Period Seven'!L16</f>
        <v>0</v>
      </c>
      <c r="Q14" s="34">
        <f>'Period Eight'!I16</f>
        <v>0</v>
      </c>
      <c r="R14" s="37" t="str">
        <f>'Period Eight'!L16</f>
        <v>0</v>
      </c>
      <c r="S14" s="34">
        <f>Table11[[#This Row],[Period 1 Hours]]+Table11[[#This Row],[Period 2 Hours ]]+Table11[[#This Row],[Period 3 Hours]]+Table11[[#This Row],[Period 4 Hours]]+Table11[[#This Row],[Period 5 Hours]]+Table11[[#This Row],[Period 6 Hours]]+Table11[[#This Row],[Period 7 Hours]]+Table11[[#This Row],[Period 8 Hours]]</f>
        <v>0</v>
      </c>
      <c r="T14" s="42">
        <f>Table11[[#This Row],[Period 1 Subsidy ]]+Table11[[#This Row],[Period 2 Subsidy ]]+Table11[[#This Row],[Period 3 Subsidy ]]+Table11[[#This Row],[Period 4 Subsidy ]]+Table11[[#This Row],[Period 5 Subsidy ]]+Table11[[#This Row],[Period 6 Subsidy ]]+Table11[[#This Row],[Period 7 Subsidy ]]+Table11[[#This Row],[Period 8 Subsidy ]]</f>
        <v>0</v>
      </c>
      <c r="U14" s="42">
        <f>IF(Table11[[#This Row],[Total Rebate for Employee]]&gt;0.01, 100,0)</f>
        <v>0</v>
      </c>
    </row>
    <row r="15" spans="1:21" x14ac:dyDescent="0.25">
      <c r="A15" s="32">
        <f>'Information Sheet-COMPLETE 1st'!A24</f>
        <v>0</v>
      </c>
      <c r="B15" s="32">
        <f>'Information Sheet-COMPLETE 1st'!B24</f>
        <v>0</v>
      </c>
      <c r="C15" s="34">
        <f>'Period One'!I17</f>
        <v>0</v>
      </c>
      <c r="D15" s="37" t="str">
        <f>'Period One'!L17</f>
        <v>0</v>
      </c>
      <c r="E15" s="34">
        <f>'Period Two'!I17</f>
        <v>0</v>
      </c>
      <c r="F15" s="37" t="str">
        <f>'Period Two'!L17</f>
        <v>0</v>
      </c>
      <c r="G15" s="34">
        <f>'Period Three'!I17</f>
        <v>0</v>
      </c>
      <c r="H15" s="37" t="str">
        <f>'Period Three'!L17</f>
        <v>0</v>
      </c>
      <c r="I15" s="34">
        <f>'Period Four'!I17</f>
        <v>0</v>
      </c>
      <c r="J15" s="37" t="str">
        <f>'Period Four'!L17</f>
        <v>0</v>
      </c>
      <c r="K15" s="34">
        <f>'Period Five'!I17</f>
        <v>0</v>
      </c>
      <c r="L15" s="37" t="str">
        <f>'Period Five'!L17</f>
        <v>0</v>
      </c>
      <c r="M15" s="35">
        <f>'Period Six'!I17</f>
        <v>0</v>
      </c>
      <c r="N15" s="37" t="str">
        <f>'Period Six'!L17</f>
        <v>0</v>
      </c>
      <c r="O15" s="34">
        <f>'Period Seven'!I17</f>
        <v>0</v>
      </c>
      <c r="P15" s="37" t="str">
        <f>'Period Seven'!L17</f>
        <v>0</v>
      </c>
      <c r="Q15" s="34">
        <f>'Period Eight'!I17</f>
        <v>0</v>
      </c>
      <c r="R15" s="37" t="str">
        <f>'Period Eight'!L17</f>
        <v>0</v>
      </c>
      <c r="S15" s="34">
        <f>Table11[[#This Row],[Period 1 Hours]]+Table11[[#This Row],[Period 2 Hours ]]+Table11[[#This Row],[Period 3 Hours]]+Table11[[#This Row],[Period 4 Hours]]+Table11[[#This Row],[Period 5 Hours]]+Table11[[#This Row],[Period 6 Hours]]+Table11[[#This Row],[Period 7 Hours]]+Table11[[#This Row],[Period 8 Hours]]</f>
        <v>0</v>
      </c>
      <c r="T15" s="42">
        <f>Table11[[#This Row],[Period 1 Subsidy ]]+Table11[[#This Row],[Period 2 Subsidy ]]+Table11[[#This Row],[Period 3 Subsidy ]]+Table11[[#This Row],[Period 4 Subsidy ]]+Table11[[#This Row],[Period 5 Subsidy ]]+Table11[[#This Row],[Period 6 Subsidy ]]+Table11[[#This Row],[Period 7 Subsidy ]]+Table11[[#This Row],[Period 8 Subsidy ]]</f>
        <v>0</v>
      </c>
      <c r="U15" s="42">
        <f>IF(Table11[[#This Row],[Total Rebate for Employee]]&gt;0.01, 100,0)</f>
        <v>0</v>
      </c>
    </row>
    <row r="16" spans="1:21" x14ac:dyDescent="0.25">
      <c r="A16" s="32">
        <f>'Information Sheet-COMPLETE 1st'!A25</f>
        <v>0</v>
      </c>
      <c r="B16" s="32">
        <f>'Information Sheet-COMPLETE 1st'!B25</f>
        <v>0</v>
      </c>
      <c r="C16" s="34">
        <f>'Period One'!I18</f>
        <v>0</v>
      </c>
      <c r="D16" s="37" t="str">
        <f>'Period One'!L18</f>
        <v>0</v>
      </c>
      <c r="E16" s="34">
        <f>'Period Two'!I18</f>
        <v>0</v>
      </c>
      <c r="F16" s="37" t="str">
        <f>'Period Two'!L18</f>
        <v>0</v>
      </c>
      <c r="G16" s="34">
        <f>'Period Three'!I18</f>
        <v>0</v>
      </c>
      <c r="H16" s="37" t="str">
        <f>'Period Three'!L18</f>
        <v>0</v>
      </c>
      <c r="I16" s="34">
        <f>'Period Four'!I18</f>
        <v>0</v>
      </c>
      <c r="J16" s="37" t="str">
        <f>'Period Four'!L18</f>
        <v>0</v>
      </c>
      <c r="K16" s="34">
        <f>'Period Five'!I18</f>
        <v>0</v>
      </c>
      <c r="L16" s="37" t="str">
        <f>'Period Five'!L18</f>
        <v>0</v>
      </c>
      <c r="M16" s="35">
        <f>'Period Six'!I18</f>
        <v>0</v>
      </c>
      <c r="N16" s="37" t="str">
        <f>'Period Six'!L18</f>
        <v>0</v>
      </c>
      <c r="O16" s="34">
        <f>'Period Seven'!I18</f>
        <v>0</v>
      </c>
      <c r="P16" s="37" t="str">
        <f>'Period Seven'!L18</f>
        <v>0</v>
      </c>
      <c r="Q16" s="34">
        <f>'Period Eight'!I18</f>
        <v>0</v>
      </c>
      <c r="R16" s="37" t="str">
        <f>'Period Eight'!L18</f>
        <v>0</v>
      </c>
      <c r="S16" s="34">
        <f>Table11[[#This Row],[Period 1 Hours]]+Table11[[#This Row],[Period 2 Hours ]]+Table11[[#This Row],[Period 3 Hours]]+Table11[[#This Row],[Period 4 Hours]]+Table11[[#This Row],[Period 5 Hours]]+Table11[[#This Row],[Period 6 Hours]]+Table11[[#This Row],[Period 7 Hours]]+Table11[[#This Row],[Period 8 Hours]]</f>
        <v>0</v>
      </c>
      <c r="T16" s="42">
        <f>Table11[[#This Row],[Period 1 Subsidy ]]+Table11[[#This Row],[Period 2 Subsidy ]]+Table11[[#This Row],[Period 3 Subsidy ]]+Table11[[#This Row],[Period 4 Subsidy ]]+Table11[[#This Row],[Period 5 Subsidy ]]+Table11[[#This Row],[Period 6 Subsidy ]]+Table11[[#This Row],[Period 7 Subsidy ]]+Table11[[#This Row],[Period 8 Subsidy ]]</f>
        <v>0</v>
      </c>
      <c r="U16" s="42">
        <f>IF(Table11[[#This Row],[Total Rebate for Employee]]&gt;0.01, 100,0)</f>
        <v>0</v>
      </c>
    </row>
    <row r="17" spans="1:21" x14ac:dyDescent="0.25">
      <c r="A17" s="32">
        <f>'Information Sheet-COMPLETE 1st'!A26</f>
        <v>0</v>
      </c>
      <c r="B17" s="32">
        <f>'Information Sheet-COMPLETE 1st'!B26</f>
        <v>0</v>
      </c>
      <c r="C17" s="34">
        <f>'Period One'!I19</f>
        <v>0</v>
      </c>
      <c r="D17" s="37" t="str">
        <f>'Period One'!L19</f>
        <v>0</v>
      </c>
      <c r="E17" s="34">
        <f>'Period Two'!I19</f>
        <v>0</v>
      </c>
      <c r="F17" s="37" t="str">
        <f>'Period Two'!L19</f>
        <v>0</v>
      </c>
      <c r="G17" s="34">
        <f>'Period Three'!I19</f>
        <v>0</v>
      </c>
      <c r="H17" s="37" t="str">
        <f>'Period Three'!L19</f>
        <v>0</v>
      </c>
      <c r="I17" s="34">
        <f>'Period Four'!I19</f>
        <v>0</v>
      </c>
      <c r="J17" s="37" t="str">
        <f>'Period Four'!L19</f>
        <v>0</v>
      </c>
      <c r="K17" s="34">
        <f>'Period Five'!I19</f>
        <v>0</v>
      </c>
      <c r="L17" s="37" t="str">
        <f>'Period Five'!L19</f>
        <v>0</v>
      </c>
      <c r="M17" s="35">
        <f>'Period Six'!I19</f>
        <v>0</v>
      </c>
      <c r="N17" s="37" t="str">
        <f>'Period Six'!L19</f>
        <v>0</v>
      </c>
      <c r="O17" s="34">
        <f>'Period Seven'!I19</f>
        <v>0</v>
      </c>
      <c r="P17" s="37" t="str">
        <f>'Period Seven'!L19</f>
        <v>0</v>
      </c>
      <c r="Q17" s="34">
        <f>'Period Eight'!I19</f>
        <v>0</v>
      </c>
      <c r="R17" s="37" t="str">
        <f>'Period Eight'!L19</f>
        <v>0</v>
      </c>
      <c r="S17" s="34">
        <f>Table11[[#This Row],[Period 1 Hours]]+Table11[[#This Row],[Period 2 Hours ]]+Table11[[#This Row],[Period 3 Hours]]+Table11[[#This Row],[Period 4 Hours]]+Table11[[#This Row],[Period 5 Hours]]+Table11[[#This Row],[Period 6 Hours]]+Table11[[#This Row],[Period 7 Hours]]+Table11[[#This Row],[Period 8 Hours]]</f>
        <v>0</v>
      </c>
      <c r="T17" s="42">
        <f>Table11[[#This Row],[Period 1 Subsidy ]]+Table11[[#This Row],[Period 2 Subsidy ]]+Table11[[#This Row],[Period 3 Subsidy ]]+Table11[[#This Row],[Period 4 Subsidy ]]+Table11[[#This Row],[Period 5 Subsidy ]]+Table11[[#This Row],[Period 6 Subsidy ]]+Table11[[#This Row],[Period 7 Subsidy ]]+Table11[[#This Row],[Period 8 Subsidy ]]</f>
        <v>0</v>
      </c>
      <c r="U17" s="42">
        <f>IF(Table11[[#This Row],[Total Rebate for Employee]]&gt;0.01, 100,0)</f>
        <v>0</v>
      </c>
    </row>
    <row r="18" spans="1:21" x14ac:dyDescent="0.25">
      <c r="A18" s="32">
        <f>'Information Sheet-COMPLETE 1st'!A27</f>
        <v>0</v>
      </c>
      <c r="B18" s="32">
        <f>'Information Sheet-COMPLETE 1st'!B27</f>
        <v>0</v>
      </c>
      <c r="C18" s="34">
        <f>'Period One'!I20</f>
        <v>0</v>
      </c>
      <c r="D18" s="37" t="str">
        <f>'Period One'!L20</f>
        <v>0</v>
      </c>
      <c r="E18" s="34">
        <f>'Period Two'!I20</f>
        <v>0</v>
      </c>
      <c r="F18" s="37" t="str">
        <f>'Period Two'!L20</f>
        <v>0</v>
      </c>
      <c r="G18" s="34">
        <f>'Period Three'!I20</f>
        <v>0</v>
      </c>
      <c r="H18" s="37" t="str">
        <f>'Period Three'!L20</f>
        <v>0</v>
      </c>
      <c r="I18" s="34">
        <f>'Period Four'!I20</f>
        <v>0</v>
      </c>
      <c r="J18" s="37" t="str">
        <f>'Period Four'!L20</f>
        <v>0</v>
      </c>
      <c r="K18" s="34">
        <f>'Period Five'!I20</f>
        <v>0</v>
      </c>
      <c r="L18" s="37" t="str">
        <f>'Period Five'!L20</f>
        <v>0</v>
      </c>
      <c r="M18" s="35">
        <f>'Period Six'!I20</f>
        <v>0</v>
      </c>
      <c r="N18" s="37" t="str">
        <f>'Period Six'!L20</f>
        <v>0</v>
      </c>
      <c r="O18" s="34">
        <f>'Period Seven'!I20</f>
        <v>0</v>
      </c>
      <c r="P18" s="37" t="str">
        <f>'Period Seven'!L20</f>
        <v>0</v>
      </c>
      <c r="Q18" s="34">
        <f>'Period Eight'!I20</f>
        <v>0</v>
      </c>
      <c r="R18" s="37" t="str">
        <f>'Period Eight'!L20</f>
        <v>0</v>
      </c>
      <c r="S18" s="34">
        <f>Table11[[#This Row],[Period 1 Hours]]+Table11[[#This Row],[Period 2 Hours ]]+Table11[[#This Row],[Period 3 Hours]]+Table11[[#This Row],[Period 4 Hours]]+Table11[[#This Row],[Period 5 Hours]]+Table11[[#This Row],[Period 6 Hours]]+Table11[[#This Row],[Period 7 Hours]]+Table11[[#This Row],[Period 8 Hours]]</f>
        <v>0</v>
      </c>
      <c r="T18" s="42">
        <f>Table11[[#This Row],[Period 1 Subsidy ]]+Table11[[#This Row],[Period 2 Subsidy ]]+Table11[[#This Row],[Period 3 Subsidy ]]+Table11[[#This Row],[Period 4 Subsidy ]]+Table11[[#This Row],[Period 5 Subsidy ]]+Table11[[#This Row],[Period 6 Subsidy ]]+Table11[[#This Row],[Period 7 Subsidy ]]+Table11[[#This Row],[Period 8 Subsidy ]]</f>
        <v>0</v>
      </c>
      <c r="U18" s="42">
        <f>IF(Table11[[#This Row],[Total Rebate for Employee]]&gt;0.01, 100,0)</f>
        <v>0</v>
      </c>
    </row>
    <row r="19" spans="1:21" x14ac:dyDescent="0.25">
      <c r="A19" s="32">
        <f>'Information Sheet-COMPLETE 1st'!A28</f>
        <v>0</v>
      </c>
      <c r="B19" s="32">
        <f>'Information Sheet-COMPLETE 1st'!B28</f>
        <v>0</v>
      </c>
      <c r="C19" s="34">
        <f>'Period One'!I21</f>
        <v>0</v>
      </c>
      <c r="D19" s="37" t="str">
        <f>'Period One'!L21</f>
        <v>0</v>
      </c>
      <c r="E19" s="34">
        <f>'Period Two'!I21</f>
        <v>0</v>
      </c>
      <c r="F19" s="37" t="str">
        <f>'Period Two'!L21</f>
        <v>0</v>
      </c>
      <c r="G19" s="34">
        <f>'Period Three'!I21</f>
        <v>0</v>
      </c>
      <c r="H19" s="37" t="str">
        <f>'Period Three'!L21</f>
        <v>0</v>
      </c>
      <c r="I19" s="34">
        <f>'Period Four'!I21</f>
        <v>0</v>
      </c>
      <c r="J19" s="37" t="str">
        <f>'Period Four'!L21</f>
        <v>0</v>
      </c>
      <c r="K19" s="34">
        <f>'Period Five'!I21</f>
        <v>0</v>
      </c>
      <c r="L19" s="37" t="str">
        <f>'Period Five'!L21</f>
        <v>0</v>
      </c>
      <c r="M19" s="35">
        <f>'Period Six'!I21</f>
        <v>0</v>
      </c>
      <c r="N19" s="37" t="str">
        <f>'Period Six'!L21</f>
        <v>0</v>
      </c>
      <c r="O19" s="34">
        <f>'Period Seven'!I21</f>
        <v>0</v>
      </c>
      <c r="P19" s="37" t="str">
        <f>'Period Seven'!L21</f>
        <v>0</v>
      </c>
      <c r="Q19" s="34">
        <f>'Period Eight'!I21</f>
        <v>0</v>
      </c>
      <c r="R19" s="37" t="str">
        <f>'Period Eight'!L21</f>
        <v>0</v>
      </c>
      <c r="S19" s="34">
        <f>Table11[[#This Row],[Period 1 Hours]]+Table11[[#This Row],[Period 2 Hours ]]+Table11[[#This Row],[Period 3 Hours]]+Table11[[#This Row],[Period 4 Hours]]+Table11[[#This Row],[Period 5 Hours]]+Table11[[#This Row],[Period 6 Hours]]+Table11[[#This Row],[Period 7 Hours]]+Table11[[#This Row],[Period 8 Hours]]</f>
        <v>0</v>
      </c>
      <c r="T19" s="42">
        <f>Table11[[#This Row],[Period 1 Subsidy ]]+Table11[[#This Row],[Period 2 Subsidy ]]+Table11[[#This Row],[Period 3 Subsidy ]]+Table11[[#This Row],[Period 4 Subsidy ]]+Table11[[#This Row],[Period 5 Subsidy ]]+Table11[[#This Row],[Period 6 Subsidy ]]+Table11[[#This Row],[Period 7 Subsidy ]]+Table11[[#This Row],[Period 8 Subsidy ]]</f>
        <v>0</v>
      </c>
      <c r="U19" s="42">
        <f>IF(Table11[[#This Row],[Total Rebate for Employee]]&gt;0.01, 100,0)</f>
        <v>0</v>
      </c>
    </row>
    <row r="20" spans="1:21" x14ac:dyDescent="0.25">
      <c r="A20" s="32">
        <f>'Information Sheet-COMPLETE 1st'!A29</f>
        <v>0</v>
      </c>
      <c r="B20" s="32">
        <f>'Information Sheet-COMPLETE 1st'!B29</f>
        <v>0</v>
      </c>
      <c r="C20" s="34">
        <f>'Period One'!I22</f>
        <v>0</v>
      </c>
      <c r="D20" s="37" t="str">
        <f>'Period One'!L22</f>
        <v>0</v>
      </c>
      <c r="E20" s="34">
        <f>'Period Two'!I22</f>
        <v>0</v>
      </c>
      <c r="F20" s="37" t="str">
        <f>'Period Two'!L22</f>
        <v>0</v>
      </c>
      <c r="G20" s="34">
        <f>'Period Three'!I22</f>
        <v>0</v>
      </c>
      <c r="H20" s="37" t="str">
        <f>'Period Three'!L22</f>
        <v>0</v>
      </c>
      <c r="I20" s="34">
        <f>'Period Four'!I22</f>
        <v>0</v>
      </c>
      <c r="J20" s="37" t="str">
        <f>'Period Four'!L22</f>
        <v>0</v>
      </c>
      <c r="K20" s="34">
        <f>'Period Five'!I22</f>
        <v>0</v>
      </c>
      <c r="L20" s="37" t="str">
        <f>'Period Five'!L22</f>
        <v>0</v>
      </c>
      <c r="M20" s="35">
        <f>'Period Six'!I22</f>
        <v>0</v>
      </c>
      <c r="N20" s="37" t="str">
        <f>'Period Six'!L22</f>
        <v>0</v>
      </c>
      <c r="O20" s="34">
        <f>'Period Seven'!I22</f>
        <v>0</v>
      </c>
      <c r="P20" s="37" t="str">
        <f>'Period Seven'!L22</f>
        <v>0</v>
      </c>
      <c r="Q20" s="34">
        <f>'Period Eight'!I22</f>
        <v>0</v>
      </c>
      <c r="R20" s="37" t="str">
        <f>'Period Eight'!L22</f>
        <v>0</v>
      </c>
      <c r="S20" s="34">
        <f>Table11[[#This Row],[Period 1 Hours]]+Table11[[#This Row],[Period 2 Hours ]]+Table11[[#This Row],[Period 3 Hours]]+Table11[[#This Row],[Period 4 Hours]]+Table11[[#This Row],[Period 5 Hours]]+Table11[[#This Row],[Period 6 Hours]]+Table11[[#This Row],[Period 7 Hours]]+Table11[[#This Row],[Period 8 Hours]]</f>
        <v>0</v>
      </c>
      <c r="T20" s="42">
        <f>Table11[[#This Row],[Period 1 Subsidy ]]+Table11[[#This Row],[Period 2 Subsidy ]]+Table11[[#This Row],[Period 3 Subsidy ]]+Table11[[#This Row],[Period 4 Subsidy ]]+Table11[[#This Row],[Period 5 Subsidy ]]+Table11[[#This Row],[Period 6 Subsidy ]]+Table11[[#This Row],[Period 7 Subsidy ]]+Table11[[#This Row],[Period 8 Subsidy ]]</f>
        <v>0</v>
      </c>
      <c r="U20" s="42">
        <f>IF(Table11[[#This Row],[Total Rebate for Employee]]&gt;0.01, 100,0)</f>
        <v>0</v>
      </c>
    </row>
    <row r="21" spans="1:21" x14ac:dyDescent="0.25">
      <c r="A21" s="32">
        <f>'Information Sheet-COMPLETE 1st'!A30</f>
        <v>0</v>
      </c>
      <c r="B21" s="32">
        <f>'Information Sheet-COMPLETE 1st'!B30</f>
        <v>0</v>
      </c>
      <c r="C21" s="34">
        <f>'Period One'!I23</f>
        <v>0</v>
      </c>
      <c r="D21" s="37" t="str">
        <f>'Period One'!L23</f>
        <v>0</v>
      </c>
      <c r="E21" s="34">
        <f>'Period Two'!I23</f>
        <v>0</v>
      </c>
      <c r="F21" s="37" t="str">
        <f>'Period Two'!L23</f>
        <v>0</v>
      </c>
      <c r="G21" s="34">
        <f>'Period Three'!I23</f>
        <v>0</v>
      </c>
      <c r="H21" s="37" t="str">
        <f>'Period Three'!L23</f>
        <v>0</v>
      </c>
      <c r="I21" s="34">
        <f>'Period Four'!I23</f>
        <v>0</v>
      </c>
      <c r="J21" s="37" t="str">
        <f>'Period Four'!L23</f>
        <v>0</v>
      </c>
      <c r="K21" s="34">
        <f>'Period Five'!I23</f>
        <v>0</v>
      </c>
      <c r="L21" s="37" t="str">
        <f>'Period Five'!L23</f>
        <v>0</v>
      </c>
      <c r="M21" s="35">
        <f>'Period Six'!I23</f>
        <v>0</v>
      </c>
      <c r="N21" s="37" t="str">
        <f>'Period Six'!L23</f>
        <v>0</v>
      </c>
      <c r="O21" s="34">
        <f>'Period Seven'!I23</f>
        <v>0</v>
      </c>
      <c r="P21" s="37" t="str">
        <f>'Period Seven'!L23</f>
        <v>0</v>
      </c>
      <c r="Q21" s="34">
        <f>'Period Eight'!I23</f>
        <v>0</v>
      </c>
      <c r="R21" s="37" t="str">
        <f>'Period Eight'!L23</f>
        <v>0</v>
      </c>
      <c r="S21" s="34">
        <f>Table11[[#This Row],[Period 1 Hours]]+Table11[[#This Row],[Period 2 Hours ]]+Table11[[#This Row],[Period 3 Hours]]+Table11[[#This Row],[Period 4 Hours]]+Table11[[#This Row],[Period 5 Hours]]+Table11[[#This Row],[Period 6 Hours]]+Table11[[#This Row],[Period 7 Hours]]+Table11[[#This Row],[Period 8 Hours]]</f>
        <v>0</v>
      </c>
      <c r="T21" s="42">
        <f>Table11[[#This Row],[Period 1 Subsidy ]]+Table11[[#This Row],[Period 2 Subsidy ]]+Table11[[#This Row],[Period 3 Subsidy ]]+Table11[[#This Row],[Period 4 Subsidy ]]+Table11[[#This Row],[Period 5 Subsidy ]]+Table11[[#This Row],[Period 6 Subsidy ]]+Table11[[#This Row],[Period 7 Subsidy ]]+Table11[[#This Row],[Period 8 Subsidy ]]</f>
        <v>0</v>
      </c>
      <c r="U21" s="42">
        <f>IF(Table11[[#This Row],[Total Rebate for Employee]]&gt;0.01, 100,0)</f>
        <v>0</v>
      </c>
    </row>
    <row r="22" spans="1:21" x14ac:dyDescent="0.25">
      <c r="A22" s="32">
        <f>'Information Sheet-COMPLETE 1st'!A31</f>
        <v>0</v>
      </c>
      <c r="B22" s="32">
        <f>'Information Sheet-COMPLETE 1st'!B31</f>
        <v>0</v>
      </c>
      <c r="C22" s="34">
        <f>'Period One'!I24</f>
        <v>0</v>
      </c>
      <c r="D22" s="37" t="str">
        <f>'Period One'!L24</f>
        <v>0</v>
      </c>
      <c r="E22" s="34">
        <f>'Period Two'!I24</f>
        <v>0</v>
      </c>
      <c r="F22" s="37" t="str">
        <f>'Period Two'!L24</f>
        <v>0</v>
      </c>
      <c r="G22" s="34">
        <f>'Period Three'!I24</f>
        <v>0</v>
      </c>
      <c r="H22" s="37" t="str">
        <f>'Period Three'!L24</f>
        <v>0</v>
      </c>
      <c r="I22" s="34">
        <f>'Period Four'!I24</f>
        <v>0</v>
      </c>
      <c r="J22" s="37" t="str">
        <f>'Period Four'!L24</f>
        <v>0</v>
      </c>
      <c r="K22" s="34">
        <f>'Period Five'!I24</f>
        <v>0</v>
      </c>
      <c r="L22" s="37" t="str">
        <f>'Period Five'!L24</f>
        <v>0</v>
      </c>
      <c r="M22" s="35">
        <f>'Period Six'!I24</f>
        <v>0</v>
      </c>
      <c r="N22" s="37" t="str">
        <f>'Period Six'!L24</f>
        <v>0</v>
      </c>
      <c r="O22" s="34">
        <f>'Period Seven'!I24</f>
        <v>0</v>
      </c>
      <c r="P22" s="37" t="str">
        <f>'Period Seven'!L24</f>
        <v>0</v>
      </c>
      <c r="Q22" s="34">
        <f>'Period Eight'!I24</f>
        <v>0</v>
      </c>
      <c r="R22" s="37" t="str">
        <f>'Period Eight'!L24</f>
        <v>0</v>
      </c>
      <c r="S22" s="34">
        <f>Table11[[#This Row],[Period 1 Hours]]+Table11[[#This Row],[Period 2 Hours ]]+Table11[[#This Row],[Period 3 Hours]]+Table11[[#This Row],[Period 4 Hours]]+Table11[[#This Row],[Period 5 Hours]]+Table11[[#This Row],[Period 6 Hours]]+Table11[[#This Row],[Period 7 Hours]]+Table11[[#This Row],[Period 8 Hours]]</f>
        <v>0</v>
      </c>
      <c r="T22" s="42">
        <f>Table11[[#This Row],[Period 1 Subsidy ]]+Table11[[#This Row],[Period 2 Subsidy ]]+Table11[[#This Row],[Period 3 Subsidy ]]+Table11[[#This Row],[Period 4 Subsidy ]]+Table11[[#This Row],[Period 5 Subsidy ]]+Table11[[#This Row],[Period 6 Subsidy ]]+Table11[[#This Row],[Period 7 Subsidy ]]+Table11[[#This Row],[Period 8 Subsidy ]]</f>
        <v>0</v>
      </c>
      <c r="U22" s="42">
        <f>IF(Table11[[#This Row],[Total Rebate for Employee]]&gt;0.01, 100,0)</f>
        <v>0</v>
      </c>
    </row>
    <row r="23" spans="1:21" x14ac:dyDescent="0.25">
      <c r="A23" s="32">
        <f>'Information Sheet-COMPLETE 1st'!A32</f>
        <v>0</v>
      </c>
      <c r="B23" s="32">
        <f>'Information Sheet-COMPLETE 1st'!B32</f>
        <v>0</v>
      </c>
      <c r="C23" s="34">
        <f>'Period One'!I25</f>
        <v>0</v>
      </c>
      <c r="D23" s="37" t="str">
        <f>'Period One'!L25</f>
        <v>0</v>
      </c>
      <c r="E23" s="34">
        <f>'Period Two'!I25</f>
        <v>0</v>
      </c>
      <c r="F23" s="37" t="str">
        <f>'Period Two'!L25</f>
        <v>0</v>
      </c>
      <c r="G23" s="34">
        <f>'Period Three'!I25</f>
        <v>0</v>
      </c>
      <c r="H23" s="37" t="str">
        <f>'Period Three'!L25</f>
        <v>0</v>
      </c>
      <c r="I23" s="34">
        <f>'Period Four'!I25</f>
        <v>0</v>
      </c>
      <c r="J23" s="37" t="str">
        <f>'Period Four'!L25</f>
        <v>0</v>
      </c>
      <c r="K23" s="34">
        <f>'Period Five'!I25</f>
        <v>0</v>
      </c>
      <c r="L23" s="37" t="str">
        <f>'Period Five'!L25</f>
        <v>0</v>
      </c>
      <c r="M23" s="35">
        <f>'Period Six'!I25</f>
        <v>0</v>
      </c>
      <c r="N23" s="37" t="str">
        <f>'Period Six'!L25</f>
        <v>0</v>
      </c>
      <c r="O23" s="34">
        <f>'Period Seven'!I25</f>
        <v>0</v>
      </c>
      <c r="P23" s="37" t="str">
        <f>'Period Seven'!L25</f>
        <v>0</v>
      </c>
      <c r="Q23" s="34">
        <f>'Period Eight'!I25</f>
        <v>0</v>
      </c>
      <c r="R23" s="37" t="str">
        <f>'Period Eight'!L25</f>
        <v>0</v>
      </c>
      <c r="S23" s="34">
        <f>Table11[[#This Row],[Period 1 Hours]]+Table11[[#This Row],[Period 2 Hours ]]+Table11[[#This Row],[Period 3 Hours]]+Table11[[#This Row],[Period 4 Hours]]+Table11[[#This Row],[Period 5 Hours]]+Table11[[#This Row],[Period 6 Hours]]+Table11[[#This Row],[Period 7 Hours]]+Table11[[#This Row],[Period 8 Hours]]</f>
        <v>0</v>
      </c>
      <c r="T23" s="42">
        <f>Table11[[#This Row],[Period 1 Subsidy ]]+Table11[[#This Row],[Period 2 Subsidy ]]+Table11[[#This Row],[Period 3 Subsidy ]]+Table11[[#This Row],[Period 4 Subsidy ]]+Table11[[#This Row],[Period 5 Subsidy ]]+Table11[[#This Row],[Period 6 Subsidy ]]+Table11[[#This Row],[Period 7 Subsidy ]]+Table11[[#This Row],[Period 8 Subsidy ]]</f>
        <v>0</v>
      </c>
      <c r="U23" s="42">
        <f>IF(Table11[[#This Row],[Total Rebate for Employee]]&gt;0.01, 100,0)</f>
        <v>0</v>
      </c>
    </row>
    <row r="24" spans="1:21" x14ac:dyDescent="0.25">
      <c r="A24" s="32">
        <f>'Information Sheet-COMPLETE 1st'!A33</f>
        <v>0</v>
      </c>
      <c r="B24" s="32">
        <f>'Information Sheet-COMPLETE 1st'!B33</f>
        <v>0</v>
      </c>
      <c r="C24" s="34">
        <f>'Period One'!I26</f>
        <v>0</v>
      </c>
      <c r="D24" s="37" t="str">
        <f>'Period One'!L26</f>
        <v>0</v>
      </c>
      <c r="E24" s="34">
        <f>'Period Two'!I26</f>
        <v>0</v>
      </c>
      <c r="F24" s="37" t="str">
        <f>'Period Two'!L26</f>
        <v>0</v>
      </c>
      <c r="G24" s="34">
        <f>'Period Three'!I26</f>
        <v>0</v>
      </c>
      <c r="H24" s="37" t="str">
        <f>'Period Three'!L26</f>
        <v>0</v>
      </c>
      <c r="I24" s="34">
        <f>'Period Four'!I26</f>
        <v>0</v>
      </c>
      <c r="J24" s="37" t="str">
        <f>'Period Four'!L26</f>
        <v>0</v>
      </c>
      <c r="K24" s="34">
        <f>'Period Five'!I26</f>
        <v>0</v>
      </c>
      <c r="L24" s="37" t="str">
        <f>'Period Five'!L26</f>
        <v>0</v>
      </c>
      <c r="M24" s="35">
        <f>'Period Six'!I26</f>
        <v>0</v>
      </c>
      <c r="N24" s="37" t="str">
        <f>'Period Six'!L26</f>
        <v>0</v>
      </c>
      <c r="O24" s="34">
        <f>'Period Seven'!I26</f>
        <v>0</v>
      </c>
      <c r="P24" s="37" t="str">
        <f>'Period Seven'!L26</f>
        <v>0</v>
      </c>
      <c r="Q24" s="34">
        <f>'Period Eight'!I26</f>
        <v>0</v>
      </c>
      <c r="R24" s="37" t="str">
        <f>'Period Eight'!L26</f>
        <v>0</v>
      </c>
      <c r="S24" s="34">
        <f>Table11[[#This Row],[Period 1 Hours]]+Table11[[#This Row],[Period 2 Hours ]]+Table11[[#This Row],[Period 3 Hours]]+Table11[[#This Row],[Period 4 Hours]]+Table11[[#This Row],[Period 5 Hours]]+Table11[[#This Row],[Period 6 Hours]]+Table11[[#This Row],[Period 7 Hours]]+Table11[[#This Row],[Period 8 Hours]]</f>
        <v>0</v>
      </c>
      <c r="T24" s="42">
        <f>Table11[[#This Row],[Period 1 Subsidy ]]+Table11[[#This Row],[Period 2 Subsidy ]]+Table11[[#This Row],[Period 3 Subsidy ]]+Table11[[#This Row],[Period 4 Subsidy ]]+Table11[[#This Row],[Period 5 Subsidy ]]+Table11[[#This Row],[Period 6 Subsidy ]]+Table11[[#This Row],[Period 7 Subsidy ]]+Table11[[#This Row],[Period 8 Subsidy ]]</f>
        <v>0</v>
      </c>
      <c r="U24" s="42">
        <f>IF(Table11[[#This Row],[Total Rebate for Employee]]&gt;0.01, 100,0)</f>
        <v>0</v>
      </c>
    </row>
    <row r="25" spans="1:21" x14ac:dyDescent="0.25">
      <c r="A25" s="32">
        <f>'Information Sheet-COMPLETE 1st'!A34</f>
        <v>0</v>
      </c>
      <c r="B25" s="32">
        <f>'Information Sheet-COMPLETE 1st'!B34</f>
        <v>0</v>
      </c>
      <c r="C25" s="34">
        <f>'Period One'!I27</f>
        <v>0</v>
      </c>
      <c r="D25" s="37" t="str">
        <f>'Period One'!L27</f>
        <v>0</v>
      </c>
      <c r="E25" s="34">
        <f>'Period Two'!I27</f>
        <v>0</v>
      </c>
      <c r="F25" s="37" t="str">
        <f>'Period Two'!L27</f>
        <v>0</v>
      </c>
      <c r="G25" s="34">
        <f>'Period Three'!I27</f>
        <v>0</v>
      </c>
      <c r="H25" s="37" t="str">
        <f>'Period Three'!L27</f>
        <v>0</v>
      </c>
      <c r="I25" s="34">
        <f>'Period Four'!I27</f>
        <v>0</v>
      </c>
      <c r="J25" s="37" t="str">
        <f>'Period Four'!L27</f>
        <v>0</v>
      </c>
      <c r="K25" s="34">
        <f>'Period Five'!I27</f>
        <v>0</v>
      </c>
      <c r="L25" s="37" t="str">
        <f>'Period Five'!L27</f>
        <v>0</v>
      </c>
      <c r="M25" s="35">
        <f>'Period Six'!I27</f>
        <v>0</v>
      </c>
      <c r="N25" s="37" t="str">
        <f>'Period Six'!L27</f>
        <v>0</v>
      </c>
      <c r="O25" s="34">
        <f>'Period Seven'!I27</f>
        <v>0</v>
      </c>
      <c r="P25" s="37" t="str">
        <f>'Period Seven'!L27</f>
        <v>0</v>
      </c>
      <c r="Q25" s="34">
        <f>'Period Eight'!I27</f>
        <v>0</v>
      </c>
      <c r="R25" s="37" t="str">
        <f>'Period Eight'!L27</f>
        <v>0</v>
      </c>
      <c r="S25" s="34">
        <f>Table11[[#This Row],[Period 1 Hours]]+Table11[[#This Row],[Period 2 Hours ]]+Table11[[#This Row],[Period 3 Hours]]+Table11[[#This Row],[Period 4 Hours]]+Table11[[#This Row],[Period 5 Hours]]+Table11[[#This Row],[Period 6 Hours]]+Table11[[#This Row],[Period 7 Hours]]+Table11[[#This Row],[Period 8 Hours]]</f>
        <v>0</v>
      </c>
      <c r="T25" s="42">
        <f>Table11[[#This Row],[Period 1 Subsidy ]]+Table11[[#This Row],[Period 2 Subsidy ]]+Table11[[#This Row],[Period 3 Subsidy ]]+Table11[[#This Row],[Period 4 Subsidy ]]+Table11[[#This Row],[Period 5 Subsidy ]]+Table11[[#This Row],[Period 6 Subsidy ]]+Table11[[#This Row],[Period 7 Subsidy ]]+Table11[[#This Row],[Period 8 Subsidy ]]</f>
        <v>0</v>
      </c>
      <c r="U25" s="42">
        <f>IF(Table11[[#This Row],[Total Rebate for Employee]]&gt;0.01, 100,0)</f>
        <v>0</v>
      </c>
    </row>
    <row r="26" spans="1:21" x14ac:dyDescent="0.25">
      <c r="A26" s="32">
        <f>'Information Sheet-COMPLETE 1st'!A35</f>
        <v>0</v>
      </c>
      <c r="B26" s="32">
        <f>'Information Sheet-COMPLETE 1st'!B35</f>
        <v>0</v>
      </c>
      <c r="C26" s="34">
        <f>'Period One'!I28</f>
        <v>0</v>
      </c>
      <c r="D26" s="37" t="str">
        <f>'Period One'!L28</f>
        <v>0</v>
      </c>
      <c r="E26" s="34">
        <f>'Period Two'!I28</f>
        <v>0</v>
      </c>
      <c r="F26" s="37" t="str">
        <f>'Period Two'!L28</f>
        <v>0</v>
      </c>
      <c r="G26" s="34">
        <f>'Period Three'!I28</f>
        <v>0</v>
      </c>
      <c r="H26" s="37" t="str">
        <f>'Period Three'!L28</f>
        <v>0</v>
      </c>
      <c r="I26" s="34">
        <f>'Period Four'!I28</f>
        <v>0</v>
      </c>
      <c r="J26" s="37" t="str">
        <f>'Period Four'!L28</f>
        <v>0</v>
      </c>
      <c r="K26" s="34">
        <f>'Period Five'!I28</f>
        <v>0</v>
      </c>
      <c r="L26" s="37" t="str">
        <f>'Period Five'!L28</f>
        <v>0</v>
      </c>
      <c r="M26" s="35">
        <f>'Period Six'!I28</f>
        <v>0</v>
      </c>
      <c r="N26" s="37" t="str">
        <f>'Period Six'!L28</f>
        <v>0</v>
      </c>
      <c r="O26" s="34">
        <f>'Period Seven'!I28</f>
        <v>0</v>
      </c>
      <c r="P26" s="37" t="str">
        <f>'Period Seven'!L28</f>
        <v>0</v>
      </c>
      <c r="Q26" s="34">
        <f>'Period Eight'!I28</f>
        <v>0</v>
      </c>
      <c r="R26" s="37" t="str">
        <f>'Period Eight'!L28</f>
        <v>0</v>
      </c>
      <c r="S26" s="34">
        <f>Table11[[#This Row],[Period 1 Hours]]+Table11[[#This Row],[Period 2 Hours ]]+Table11[[#This Row],[Period 3 Hours]]+Table11[[#This Row],[Period 4 Hours]]+Table11[[#This Row],[Period 5 Hours]]+Table11[[#This Row],[Period 6 Hours]]+Table11[[#This Row],[Period 7 Hours]]+Table11[[#This Row],[Period 8 Hours]]</f>
        <v>0</v>
      </c>
      <c r="T26" s="42">
        <f>Table11[[#This Row],[Period 1 Subsidy ]]+Table11[[#This Row],[Period 2 Subsidy ]]+Table11[[#This Row],[Period 3 Subsidy ]]+Table11[[#This Row],[Period 4 Subsidy ]]+Table11[[#This Row],[Period 5 Subsidy ]]+Table11[[#This Row],[Period 6 Subsidy ]]+Table11[[#This Row],[Period 7 Subsidy ]]+Table11[[#This Row],[Period 8 Subsidy ]]</f>
        <v>0</v>
      </c>
      <c r="U26" s="42">
        <f>IF(Table11[[#This Row],[Total Rebate for Employee]]&gt;0.01, 100,0)</f>
        <v>0</v>
      </c>
    </row>
    <row r="27" spans="1:21" x14ac:dyDescent="0.25">
      <c r="A27" s="32">
        <f>'Information Sheet-COMPLETE 1st'!A36</f>
        <v>0</v>
      </c>
      <c r="B27" s="32">
        <f>'Information Sheet-COMPLETE 1st'!B36</f>
        <v>0</v>
      </c>
      <c r="C27" s="34">
        <f>'Period One'!I29</f>
        <v>0</v>
      </c>
      <c r="D27" s="37" t="str">
        <f>'Period One'!L29</f>
        <v>0</v>
      </c>
      <c r="E27" s="34">
        <f>'Period Two'!I29</f>
        <v>0</v>
      </c>
      <c r="F27" s="37" t="str">
        <f>'Period Two'!L29</f>
        <v>0</v>
      </c>
      <c r="G27" s="34">
        <f>'Period Three'!I29</f>
        <v>0</v>
      </c>
      <c r="H27" s="37" t="str">
        <f>'Period Three'!L29</f>
        <v>0</v>
      </c>
      <c r="I27" s="34">
        <f>'Period Four'!I29</f>
        <v>0</v>
      </c>
      <c r="J27" s="37" t="str">
        <f>'Period Four'!L29</f>
        <v>0</v>
      </c>
      <c r="K27" s="34">
        <f>'Period Five'!I29</f>
        <v>0</v>
      </c>
      <c r="L27" s="37" t="str">
        <f>'Period Five'!L29</f>
        <v>0</v>
      </c>
      <c r="M27" s="35">
        <f>'Period Six'!I29</f>
        <v>0</v>
      </c>
      <c r="N27" s="37" t="str">
        <f>'Period Six'!L29</f>
        <v>0</v>
      </c>
      <c r="O27" s="34">
        <f>'Period Seven'!I29</f>
        <v>0</v>
      </c>
      <c r="P27" s="37" t="str">
        <f>'Period Seven'!L29</f>
        <v>0</v>
      </c>
      <c r="Q27" s="34">
        <f>'Period Eight'!I29</f>
        <v>0</v>
      </c>
      <c r="R27" s="37" t="str">
        <f>'Period Eight'!L29</f>
        <v>0</v>
      </c>
      <c r="S27" s="34">
        <f>Table11[[#This Row],[Period 1 Hours]]+Table11[[#This Row],[Period 2 Hours ]]+Table11[[#This Row],[Period 3 Hours]]+Table11[[#This Row],[Period 4 Hours]]+Table11[[#This Row],[Period 5 Hours]]+Table11[[#This Row],[Period 6 Hours]]+Table11[[#This Row],[Period 7 Hours]]+Table11[[#This Row],[Period 8 Hours]]</f>
        <v>0</v>
      </c>
      <c r="T27" s="42">
        <f>Table11[[#This Row],[Period 1 Subsidy ]]+Table11[[#This Row],[Period 2 Subsidy ]]+Table11[[#This Row],[Period 3 Subsidy ]]+Table11[[#This Row],[Period 4 Subsidy ]]+Table11[[#This Row],[Period 5 Subsidy ]]+Table11[[#This Row],[Period 6 Subsidy ]]+Table11[[#This Row],[Period 7 Subsidy ]]+Table11[[#This Row],[Period 8 Subsidy ]]</f>
        <v>0</v>
      </c>
      <c r="U27" s="42">
        <f>IF(Table11[[#This Row],[Total Rebate for Employee]]&gt;0.01, 100,0)</f>
        <v>0</v>
      </c>
    </row>
    <row r="28" spans="1:21" x14ac:dyDescent="0.25">
      <c r="A28" s="32">
        <f>'Information Sheet-COMPLETE 1st'!A37</f>
        <v>0</v>
      </c>
      <c r="B28" s="32">
        <f>'Information Sheet-COMPLETE 1st'!B37</f>
        <v>0</v>
      </c>
      <c r="C28" s="34">
        <f>'Period One'!I30</f>
        <v>0</v>
      </c>
      <c r="D28" s="37" t="str">
        <f>'Period One'!L30</f>
        <v>0</v>
      </c>
      <c r="E28" s="34">
        <f>'Period Two'!I30</f>
        <v>0</v>
      </c>
      <c r="F28" s="37" t="str">
        <f>'Period Two'!L30</f>
        <v>0</v>
      </c>
      <c r="G28" s="34">
        <f>'Period Three'!I30</f>
        <v>0</v>
      </c>
      <c r="H28" s="37" t="str">
        <f>'Period Three'!L30</f>
        <v>0</v>
      </c>
      <c r="I28" s="34">
        <f>'Period Four'!I30</f>
        <v>0</v>
      </c>
      <c r="J28" s="37" t="str">
        <f>'Period Four'!L30</f>
        <v>0</v>
      </c>
      <c r="K28" s="34">
        <f>'Period Five'!I30</f>
        <v>0</v>
      </c>
      <c r="L28" s="37" t="str">
        <f>'Period Five'!L30</f>
        <v>0</v>
      </c>
      <c r="M28" s="35">
        <f>'Period Six'!I30</f>
        <v>0</v>
      </c>
      <c r="N28" s="37" t="str">
        <f>'Period Six'!L30</f>
        <v>0</v>
      </c>
      <c r="O28" s="34">
        <f>'Period Seven'!I30</f>
        <v>0</v>
      </c>
      <c r="P28" s="37" t="str">
        <f>'Period Seven'!L30</f>
        <v>0</v>
      </c>
      <c r="Q28" s="34">
        <f>'Period Eight'!I30</f>
        <v>0</v>
      </c>
      <c r="R28" s="37" t="str">
        <f>'Period Eight'!L30</f>
        <v>0</v>
      </c>
      <c r="S28" s="34">
        <f>Table11[[#This Row],[Period 1 Hours]]+Table11[[#This Row],[Period 2 Hours ]]+Table11[[#This Row],[Period 3 Hours]]+Table11[[#This Row],[Period 4 Hours]]+Table11[[#This Row],[Period 5 Hours]]+Table11[[#This Row],[Period 6 Hours]]+Table11[[#This Row],[Period 7 Hours]]+Table11[[#This Row],[Period 8 Hours]]</f>
        <v>0</v>
      </c>
      <c r="T28" s="42">
        <f>Table11[[#This Row],[Period 1 Subsidy ]]+Table11[[#This Row],[Period 2 Subsidy ]]+Table11[[#This Row],[Period 3 Subsidy ]]+Table11[[#This Row],[Period 4 Subsidy ]]+Table11[[#This Row],[Period 5 Subsidy ]]+Table11[[#This Row],[Period 6 Subsidy ]]+Table11[[#This Row],[Period 7 Subsidy ]]+Table11[[#This Row],[Period 8 Subsidy ]]</f>
        <v>0</v>
      </c>
      <c r="U28" s="42">
        <f>IF(Table11[[#This Row],[Total Rebate for Employee]]&gt;0.01, 100,0)</f>
        <v>0</v>
      </c>
    </row>
    <row r="29" spans="1:21" x14ac:dyDescent="0.25">
      <c r="A29" s="32">
        <f>'Information Sheet-COMPLETE 1st'!A38</f>
        <v>0</v>
      </c>
      <c r="B29" s="32">
        <f>'Information Sheet-COMPLETE 1st'!B38</f>
        <v>0</v>
      </c>
      <c r="C29" s="34">
        <f>'Period One'!I31</f>
        <v>0</v>
      </c>
      <c r="D29" s="37" t="str">
        <f>'Period One'!L31</f>
        <v>0</v>
      </c>
      <c r="E29" s="34">
        <f>'Period Two'!I31</f>
        <v>0</v>
      </c>
      <c r="F29" s="37" t="str">
        <f>'Period Two'!L31</f>
        <v>0</v>
      </c>
      <c r="G29" s="34">
        <f>'Period Three'!I31</f>
        <v>0</v>
      </c>
      <c r="H29" s="37" t="str">
        <f>'Period Three'!L31</f>
        <v>0</v>
      </c>
      <c r="I29" s="34">
        <f>'Period Four'!I31</f>
        <v>0</v>
      </c>
      <c r="J29" s="37" t="str">
        <f>'Period Four'!L31</f>
        <v>0</v>
      </c>
      <c r="K29" s="34">
        <f>'Period Five'!I31</f>
        <v>0</v>
      </c>
      <c r="L29" s="37" t="str">
        <f>'Period Five'!L31</f>
        <v>0</v>
      </c>
      <c r="M29" s="35">
        <f>'Period Six'!I31</f>
        <v>0</v>
      </c>
      <c r="N29" s="37" t="str">
        <f>'Period Six'!L31</f>
        <v>0</v>
      </c>
      <c r="O29" s="34">
        <f>'Period Seven'!I31</f>
        <v>0</v>
      </c>
      <c r="P29" s="37" t="str">
        <f>'Period Seven'!L31</f>
        <v>0</v>
      </c>
      <c r="Q29" s="34">
        <f>'Period Eight'!I31</f>
        <v>0</v>
      </c>
      <c r="R29" s="37" t="str">
        <f>'Period Eight'!L31</f>
        <v>0</v>
      </c>
      <c r="S29" s="34">
        <f>Table11[[#This Row],[Period 1 Hours]]+Table11[[#This Row],[Period 2 Hours ]]+Table11[[#This Row],[Period 3 Hours]]+Table11[[#This Row],[Period 4 Hours]]+Table11[[#This Row],[Period 5 Hours]]+Table11[[#This Row],[Period 6 Hours]]+Table11[[#This Row],[Period 7 Hours]]+Table11[[#This Row],[Period 8 Hours]]</f>
        <v>0</v>
      </c>
      <c r="T29" s="42">
        <f>Table11[[#This Row],[Period 1 Subsidy ]]+Table11[[#This Row],[Period 2 Subsidy ]]+Table11[[#This Row],[Period 3 Subsidy ]]+Table11[[#This Row],[Period 4 Subsidy ]]+Table11[[#This Row],[Period 5 Subsidy ]]+Table11[[#This Row],[Period 6 Subsidy ]]+Table11[[#This Row],[Period 7 Subsidy ]]+Table11[[#This Row],[Period 8 Subsidy ]]</f>
        <v>0</v>
      </c>
      <c r="U29" s="42">
        <f>IF(Table11[[#This Row],[Total Rebate for Employee]]&gt;0.01, 100,0)</f>
        <v>0</v>
      </c>
    </row>
    <row r="30" spans="1:21" x14ac:dyDescent="0.25">
      <c r="A30" s="32">
        <f>'Information Sheet-COMPLETE 1st'!A39</f>
        <v>0</v>
      </c>
      <c r="B30" s="32">
        <f>'Information Sheet-COMPLETE 1st'!B39</f>
        <v>0</v>
      </c>
      <c r="C30" s="34">
        <f>'Period One'!I32</f>
        <v>0</v>
      </c>
      <c r="D30" s="37" t="str">
        <f>'Period One'!L32</f>
        <v>0</v>
      </c>
      <c r="E30" s="34">
        <f>'Period Two'!I32</f>
        <v>0</v>
      </c>
      <c r="F30" s="37" t="str">
        <f>'Period Two'!L32</f>
        <v>0</v>
      </c>
      <c r="G30" s="34">
        <f>'Period Three'!I32</f>
        <v>0</v>
      </c>
      <c r="H30" s="37" t="str">
        <f>'Period Three'!L32</f>
        <v>0</v>
      </c>
      <c r="I30" s="34">
        <f>'Period Four'!I32</f>
        <v>0</v>
      </c>
      <c r="J30" s="37" t="str">
        <f>'Period Four'!L32</f>
        <v>0</v>
      </c>
      <c r="K30" s="34">
        <f>'Period Five'!I32</f>
        <v>0</v>
      </c>
      <c r="L30" s="37" t="str">
        <f>'Period Five'!L32</f>
        <v>0</v>
      </c>
      <c r="M30" s="35">
        <f>'Period Six'!I32</f>
        <v>0</v>
      </c>
      <c r="N30" s="37" t="str">
        <f>'Period Six'!L32</f>
        <v>0</v>
      </c>
      <c r="O30" s="34">
        <f>'Period Seven'!I32</f>
        <v>0</v>
      </c>
      <c r="P30" s="37" t="str">
        <f>'Period Seven'!L32</f>
        <v>0</v>
      </c>
      <c r="Q30" s="34">
        <f>'Period Eight'!I32</f>
        <v>0</v>
      </c>
      <c r="R30" s="37" t="str">
        <f>'Period Eight'!L32</f>
        <v>0</v>
      </c>
      <c r="S30" s="34">
        <f>Table11[[#This Row],[Period 1 Hours]]+Table11[[#This Row],[Period 2 Hours ]]+Table11[[#This Row],[Period 3 Hours]]+Table11[[#This Row],[Period 4 Hours]]+Table11[[#This Row],[Period 5 Hours]]+Table11[[#This Row],[Period 6 Hours]]+Table11[[#This Row],[Period 7 Hours]]+Table11[[#This Row],[Period 8 Hours]]</f>
        <v>0</v>
      </c>
      <c r="T30" s="42">
        <f>Table11[[#This Row],[Period 1 Subsidy ]]+Table11[[#This Row],[Period 2 Subsidy ]]+Table11[[#This Row],[Period 3 Subsidy ]]+Table11[[#This Row],[Period 4 Subsidy ]]+Table11[[#This Row],[Period 5 Subsidy ]]+Table11[[#This Row],[Period 6 Subsidy ]]+Table11[[#This Row],[Period 7 Subsidy ]]+Table11[[#This Row],[Period 8 Subsidy ]]</f>
        <v>0</v>
      </c>
      <c r="U30" s="42">
        <f>IF(Table11[[#This Row],[Total Rebate for Employee]]&gt;0.01, 100,0)</f>
        <v>0</v>
      </c>
    </row>
    <row r="31" spans="1:21" x14ac:dyDescent="0.25">
      <c r="A31" s="32">
        <f>'Information Sheet-COMPLETE 1st'!A40</f>
        <v>0</v>
      </c>
      <c r="B31" s="32">
        <f>'Information Sheet-COMPLETE 1st'!B40</f>
        <v>0</v>
      </c>
      <c r="C31" s="34">
        <f>'Period One'!I33</f>
        <v>0</v>
      </c>
      <c r="D31" s="37" t="str">
        <f>'Period One'!L33</f>
        <v>0</v>
      </c>
      <c r="E31" s="34">
        <f>'Period Two'!I33</f>
        <v>0</v>
      </c>
      <c r="F31" s="37" t="str">
        <f>'Period Two'!L33</f>
        <v>0</v>
      </c>
      <c r="G31" s="34">
        <f>'Period Three'!I33</f>
        <v>0</v>
      </c>
      <c r="H31" s="37" t="str">
        <f>'Period Three'!L33</f>
        <v>0</v>
      </c>
      <c r="I31" s="34">
        <f>'Period Four'!I33</f>
        <v>0</v>
      </c>
      <c r="J31" s="37" t="str">
        <f>'Period Four'!L33</f>
        <v>0</v>
      </c>
      <c r="K31" s="34">
        <f>'Period Five'!I33</f>
        <v>0</v>
      </c>
      <c r="L31" s="37" t="str">
        <f>'Period Five'!L33</f>
        <v>0</v>
      </c>
      <c r="M31" s="35">
        <f>'Period Six'!I33</f>
        <v>0</v>
      </c>
      <c r="N31" s="37" t="str">
        <f>'Period Six'!L33</f>
        <v>0</v>
      </c>
      <c r="O31" s="34">
        <f>'Period Seven'!I33</f>
        <v>0</v>
      </c>
      <c r="P31" s="37" t="str">
        <f>'Period Seven'!L33</f>
        <v>0</v>
      </c>
      <c r="Q31" s="34">
        <f>'Period Eight'!I33</f>
        <v>0</v>
      </c>
      <c r="R31" s="37" t="str">
        <f>'Period Eight'!L33</f>
        <v>0</v>
      </c>
      <c r="S31" s="34">
        <f>Table11[[#This Row],[Period 1 Hours]]+Table11[[#This Row],[Period 2 Hours ]]+Table11[[#This Row],[Period 3 Hours]]+Table11[[#This Row],[Period 4 Hours]]+Table11[[#This Row],[Period 5 Hours]]+Table11[[#This Row],[Period 6 Hours]]+Table11[[#This Row],[Period 7 Hours]]+Table11[[#This Row],[Period 8 Hours]]</f>
        <v>0</v>
      </c>
      <c r="T31" s="42">
        <f>Table11[[#This Row],[Period 1 Subsidy ]]+Table11[[#This Row],[Period 2 Subsidy ]]+Table11[[#This Row],[Period 3 Subsidy ]]+Table11[[#This Row],[Period 4 Subsidy ]]+Table11[[#This Row],[Period 5 Subsidy ]]+Table11[[#This Row],[Period 6 Subsidy ]]+Table11[[#This Row],[Period 7 Subsidy ]]+Table11[[#This Row],[Period 8 Subsidy ]]</f>
        <v>0</v>
      </c>
      <c r="U31" s="42">
        <f>IF(Table11[[#This Row],[Total Rebate for Employee]]&gt;0.01, 100,0)</f>
        <v>0</v>
      </c>
    </row>
    <row r="32" spans="1:21" x14ac:dyDescent="0.25">
      <c r="A32" s="32">
        <f>'Information Sheet-COMPLETE 1st'!A41</f>
        <v>0</v>
      </c>
      <c r="B32" s="32">
        <f>'Information Sheet-COMPLETE 1st'!B41</f>
        <v>0</v>
      </c>
      <c r="C32" s="34">
        <f>'Period One'!I34</f>
        <v>0</v>
      </c>
      <c r="D32" s="37" t="str">
        <f>'Period One'!L34</f>
        <v>0</v>
      </c>
      <c r="E32" s="34">
        <f>'Period Two'!I34</f>
        <v>0</v>
      </c>
      <c r="F32" s="37" t="str">
        <f>'Period Two'!L34</f>
        <v>0</v>
      </c>
      <c r="G32" s="34">
        <f>'Period Three'!I34</f>
        <v>0</v>
      </c>
      <c r="H32" s="37" t="str">
        <f>'Period Three'!L34</f>
        <v>0</v>
      </c>
      <c r="I32" s="34">
        <f>'Period Four'!I34</f>
        <v>0</v>
      </c>
      <c r="J32" s="37" t="str">
        <f>'Period Four'!L34</f>
        <v>0</v>
      </c>
      <c r="K32" s="34">
        <f>'Period Five'!I34</f>
        <v>0</v>
      </c>
      <c r="L32" s="37" t="str">
        <f>'Period Five'!L34</f>
        <v>0</v>
      </c>
      <c r="M32" s="35">
        <f>'Period Six'!I34</f>
        <v>0</v>
      </c>
      <c r="N32" s="37" t="str">
        <f>'Period Six'!L34</f>
        <v>0</v>
      </c>
      <c r="O32" s="34">
        <f>'Period Seven'!I34</f>
        <v>0</v>
      </c>
      <c r="P32" s="37" t="str">
        <f>'Period Seven'!L34</f>
        <v>0</v>
      </c>
      <c r="Q32" s="34">
        <f>'Period Eight'!I34</f>
        <v>0</v>
      </c>
      <c r="R32" s="37" t="str">
        <f>'Period Eight'!L34</f>
        <v>0</v>
      </c>
      <c r="S32" s="34">
        <f>Table11[[#This Row],[Period 1 Hours]]+Table11[[#This Row],[Period 2 Hours ]]+Table11[[#This Row],[Period 3 Hours]]+Table11[[#This Row],[Period 4 Hours]]+Table11[[#This Row],[Period 5 Hours]]+Table11[[#This Row],[Period 6 Hours]]+Table11[[#This Row],[Period 7 Hours]]+Table11[[#This Row],[Period 8 Hours]]</f>
        <v>0</v>
      </c>
      <c r="T32" s="42">
        <f>Table11[[#This Row],[Period 1 Subsidy ]]+Table11[[#This Row],[Period 2 Subsidy ]]+Table11[[#This Row],[Period 3 Subsidy ]]+Table11[[#This Row],[Period 4 Subsidy ]]+Table11[[#This Row],[Period 5 Subsidy ]]+Table11[[#This Row],[Period 6 Subsidy ]]+Table11[[#This Row],[Period 7 Subsidy ]]+Table11[[#This Row],[Period 8 Subsidy ]]</f>
        <v>0</v>
      </c>
      <c r="U32" s="42">
        <f>IF(Table11[[#This Row],[Total Rebate for Employee]]&gt;0.01, 100,0)</f>
        <v>0</v>
      </c>
    </row>
    <row r="33" spans="1:21" x14ac:dyDescent="0.25">
      <c r="A33" s="32">
        <f>'Information Sheet-COMPLETE 1st'!A42</f>
        <v>0</v>
      </c>
      <c r="B33" s="32">
        <f>'Information Sheet-COMPLETE 1st'!B42</f>
        <v>0</v>
      </c>
      <c r="C33" s="34">
        <f>'Period One'!I35</f>
        <v>0</v>
      </c>
      <c r="D33" s="37" t="str">
        <f>'Period One'!L35</f>
        <v>0</v>
      </c>
      <c r="E33" s="34">
        <f>'Period Two'!I35</f>
        <v>0</v>
      </c>
      <c r="F33" s="37" t="str">
        <f>'Period Two'!L35</f>
        <v>0</v>
      </c>
      <c r="G33" s="34">
        <f>'Period Three'!I35</f>
        <v>0</v>
      </c>
      <c r="H33" s="37" t="str">
        <f>'Period Three'!L35</f>
        <v>0</v>
      </c>
      <c r="I33" s="34">
        <f>'Period Four'!I35</f>
        <v>0</v>
      </c>
      <c r="J33" s="37" t="str">
        <f>'Period Four'!L35</f>
        <v>0</v>
      </c>
      <c r="K33" s="34">
        <f>'Period Five'!I35</f>
        <v>0</v>
      </c>
      <c r="L33" s="37" t="str">
        <f>'Period Five'!L35</f>
        <v>0</v>
      </c>
      <c r="M33" s="35">
        <f>'Period Six'!I35</f>
        <v>0</v>
      </c>
      <c r="N33" s="37" t="str">
        <f>'Period Six'!L35</f>
        <v>0</v>
      </c>
      <c r="O33" s="34">
        <f>'Period Seven'!I35</f>
        <v>0</v>
      </c>
      <c r="P33" s="37" t="str">
        <f>'Period Seven'!L35</f>
        <v>0</v>
      </c>
      <c r="Q33" s="34">
        <f>'Period Eight'!I35</f>
        <v>0</v>
      </c>
      <c r="R33" s="37" t="str">
        <f>'Period Eight'!L35</f>
        <v>0</v>
      </c>
      <c r="S33" s="34">
        <f>Table11[[#This Row],[Period 1 Hours]]+Table11[[#This Row],[Period 2 Hours ]]+Table11[[#This Row],[Period 3 Hours]]+Table11[[#This Row],[Period 4 Hours]]+Table11[[#This Row],[Period 5 Hours]]+Table11[[#This Row],[Period 6 Hours]]+Table11[[#This Row],[Period 7 Hours]]+Table11[[#This Row],[Period 8 Hours]]</f>
        <v>0</v>
      </c>
      <c r="T33" s="42">
        <f>Table11[[#This Row],[Period 1 Subsidy ]]+Table11[[#This Row],[Period 2 Subsidy ]]+Table11[[#This Row],[Period 3 Subsidy ]]+Table11[[#This Row],[Period 4 Subsidy ]]+Table11[[#This Row],[Period 5 Subsidy ]]+Table11[[#This Row],[Period 6 Subsidy ]]+Table11[[#This Row],[Period 7 Subsidy ]]+Table11[[#This Row],[Period 8 Subsidy ]]</f>
        <v>0</v>
      </c>
      <c r="U33" s="42">
        <f>IF(Table11[[#This Row],[Total Rebate for Employee]]&gt;0.01, 100,0)</f>
        <v>0</v>
      </c>
    </row>
    <row r="34" spans="1:21" x14ac:dyDescent="0.25">
      <c r="A34" s="32">
        <f>'Information Sheet-COMPLETE 1st'!A43</f>
        <v>0</v>
      </c>
      <c r="B34" s="32">
        <f>'Information Sheet-COMPLETE 1st'!B43</f>
        <v>0</v>
      </c>
      <c r="C34" s="34">
        <f>'Period One'!I36</f>
        <v>0</v>
      </c>
      <c r="D34" s="37" t="str">
        <f>'Period One'!L36</f>
        <v>0</v>
      </c>
      <c r="E34" s="34">
        <f>'Period Two'!I36</f>
        <v>0</v>
      </c>
      <c r="F34" s="37" t="str">
        <f>'Period Two'!L36</f>
        <v>0</v>
      </c>
      <c r="G34" s="34">
        <f>'Period Three'!I36</f>
        <v>0</v>
      </c>
      <c r="H34" s="37" t="str">
        <f>'Period Three'!L36</f>
        <v>0</v>
      </c>
      <c r="I34" s="34">
        <f>'Period Four'!I36</f>
        <v>0</v>
      </c>
      <c r="J34" s="37" t="str">
        <f>'Period Four'!L36</f>
        <v>0</v>
      </c>
      <c r="K34" s="34">
        <f>'Period Five'!I36</f>
        <v>0</v>
      </c>
      <c r="L34" s="37" t="str">
        <f>'Period Five'!L36</f>
        <v>0</v>
      </c>
      <c r="M34" s="35">
        <f>'Period Six'!I36</f>
        <v>0</v>
      </c>
      <c r="N34" s="37" t="str">
        <f>'Period Six'!L36</f>
        <v>0</v>
      </c>
      <c r="O34" s="34">
        <f>'Period Seven'!I36</f>
        <v>0</v>
      </c>
      <c r="P34" s="37" t="str">
        <f>'Period Seven'!L36</f>
        <v>0</v>
      </c>
      <c r="Q34" s="34">
        <f>'Period Eight'!I36</f>
        <v>0</v>
      </c>
      <c r="R34" s="37" t="str">
        <f>'Period Eight'!L36</f>
        <v>0</v>
      </c>
      <c r="S34" s="34">
        <f>Table11[[#This Row],[Period 1 Hours]]+Table11[[#This Row],[Period 2 Hours ]]+Table11[[#This Row],[Period 3 Hours]]+Table11[[#This Row],[Period 4 Hours]]+Table11[[#This Row],[Period 5 Hours]]+Table11[[#This Row],[Period 6 Hours]]+Table11[[#This Row],[Period 7 Hours]]+Table11[[#This Row],[Period 8 Hours]]</f>
        <v>0</v>
      </c>
      <c r="T34" s="42">
        <f>Table11[[#This Row],[Period 1 Subsidy ]]+Table11[[#This Row],[Period 2 Subsidy ]]+Table11[[#This Row],[Period 3 Subsidy ]]+Table11[[#This Row],[Period 4 Subsidy ]]+Table11[[#This Row],[Period 5 Subsidy ]]+Table11[[#This Row],[Period 6 Subsidy ]]+Table11[[#This Row],[Period 7 Subsidy ]]+Table11[[#This Row],[Period 8 Subsidy ]]</f>
        <v>0</v>
      </c>
      <c r="U34" s="42">
        <f>IF(Table11[[#This Row],[Total Rebate for Employee]]&gt;0.01, 100,0)</f>
        <v>0</v>
      </c>
    </row>
    <row r="35" spans="1:21" x14ac:dyDescent="0.25">
      <c r="A35" s="32">
        <f>'Information Sheet-COMPLETE 1st'!A44</f>
        <v>0</v>
      </c>
      <c r="B35" s="32">
        <f>'Information Sheet-COMPLETE 1st'!B44</f>
        <v>0</v>
      </c>
      <c r="C35" s="34">
        <f>'Period One'!I37</f>
        <v>0</v>
      </c>
      <c r="D35" s="37" t="str">
        <f>'Period One'!L37</f>
        <v>0</v>
      </c>
      <c r="E35" s="34">
        <f>'Period Two'!I37</f>
        <v>0</v>
      </c>
      <c r="F35" s="37" t="str">
        <f>'Period Two'!L37</f>
        <v>0</v>
      </c>
      <c r="G35" s="34">
        <f>'Period Three'!I37</f>
        <v>0</v>
      </c>
      <c r="H35" s="37" t="str">
        <f>'Period Three'!L37</f>
        <v>0</v>
      </c>
      <c r="I35" s="34">
        <f>'Period Four'!I37</f>
        <v>0</v>
      </c>
      <c r="J35" s="37" t="str">
        <f>'Period Four'!L37</f>
        <v>0</v>
      </c>
      <c r="K35" s="34">
        <f>'Period Five'!I37</f>
        <v>0</v>
      </c>
      <c r="L35" s="37" t="str">
        <f>'Period Five'!L37</f>
        <v>0</v>
      </c>
      <c r="M35" s="35">
        <f>'Period Six'!I37</f>
        <v>0</v>
      </c>
      <c r="N35" s="37" t="str">
        <f>'Period Six'!L37</f>
        <v>0</v>
      </c>
      <c r="O35" s="34">
        <f>'Period Seven'!I37</f>
        <v>0</v>
      </c>
      <c r="P35" s="37" t="str">
        <f>'Period Seven'!L37</f>
        <v>0</v>
      </c>
      <c r="Q35" s="34">
        <f>'Period Eight'!I37</f>
        <v>0</v>
      </c>
      <c r="R35" s="37" t="str">
        <f>'Period Eight'!L37</f>
        <v>0</v>
      </c>
      <c r="S35" s="34">
        <f>Table11[[#This Row],[Period 1 Hours]]+Table11[[#This Row],[Period 2 Hours ]]+Table11[[#This Row],[Period 3 Hours]]+Table11[[#This Row],[Period 4 Hours]]+Table11[[#This Row],[Period 5 Hours]]+Table11[[#This Row],[Period 6 Hours]]+Table11[[#This Row],[Period 7 Hours]]+Table11[[#This Row],[Period 8 Hours]]</f>
        <v>0</v>
      </c>
      <c r="T35" s="42">
        <f>Table11[[#This Row],[Period 1 Subsidy ]]+Table11[[#This Row],[Period 2 Subsidy ]]+Table11[[#This Row],[Period 3 Subsidy ]]+Table11[[#This Row],[Period 4 Subsidy ]]+Table11[[#This Row],[Period 5 Subsidy ]]+Table11[[#This Row],[Period 6 Subsidy ]]+Table11[[#This Row],[Period 7 Subsidy ]]+Table11[[#This Row],[Period 8 Subsidy ]]</f>
        <v>0</v>
      </c>
      <c r="U35" s="42">
        <f>IF(Table11[[#This Row],[Total Rebate for Employee]]&gt;0.01, 100,0)</f>
        <v>0</v>
      </c>
    </row>
    <row r="36" spans="1:21" x14ac:dyDescent="0.25">
      <c r="A36" s="32">
        <f>'Information Sheet-COMPLETE 1st'!A45</f>
        <v>0</v>
      </c>
      <c r="B36" s="32">
        <f>'Information Sheet-COMPLETE 1st'!B45</f>
        <v>0</v>
      </c>
      <c r="C36" s="34">
        <f>'Period One'!I38</f>
        <v>0</v>
      </c>
      <c r="D36" s="37" t="str">
        <f>'Period One'!L38</f>
        <v>0</v>
      </c>
      <c r="E36" s="34">
        <f>'Period Two'!I38</f>
        <v>0</v>
      </c>
      <c r="F36" s="37" t="str">
        <f>'Period Two'!L38</f>
        <v>0</v>
      </c>
      <c r="G36" s="34">
        <f>'Period Three'!I38</f>
        <v>0</v>
      </c>
      <c r="H36" s="37" t="str">
        <f>'Period Three'!L38</f>
        <v>0</v>
      </c>
      <c r="I36" s="34">
        <f>'Period Four'!I38</f>
        <v>0</v>
      </c>
      <c r="J36" s="37" t="str">
        <f>'Period Four'!L38</f>
        <v>0</v>
      </c>
      <c r="K36" s="34">
        <f>'Period Five'!I38</f>
        <v>0</v>
      </c>
      <c r="L36" s="37" t="str">
        <f>'Period Five'!L38</f>
        <v>0</v>
      </c>
      <c r="M36" s="35">
        <f>'Period Six'!I38</f>
        <v>0</v>
      </c>
      <c r="N36" s="37" t="str">
        <f>'Period Six'!L38</f>
        <v>0</v>
      </c>
      <c r="O36" s="34">
        <f>'Period Seven'!I38</f>
        <v>0</v>
      </c>
      <c r="P36" s="37" t="str">
        <f>'Period Seven'!L38</f>
        <v>0</v>
      </c>
      <c r="Q36" s="34">
        <f>'Period Eight'!I38</f>
        <v>0</v>
      </c>
      <c r="R36" s="37" t="str">
        <f>'Period Eight'!L38</f>
        <v>0</v>
      </c>
      <c r="S36" s="34">
        <f>Table11[[#This Row],[Period 1 Hours]]+Table11[[#This Row],[Period 2 Hours ]]+Table11[[#This Row],[Period 3 Hours]]+Table11[[#This Row],[Period 4 Hours]]+Table11[[#This Row],[Period 5 Hours]]+Table11[[#This Row],[Period 6 Hours]]+Table11[[#This Row],[Period 7 Hours]]+Table11[[#This Row],[Period 8 Hours]]</f>
        <v>0</v>
      </c>
      <c r="T36" s="42">
        <f>Table11[[#This Row],[Period 1 Subsidy ]]+Table11[[#This Row],[Period 2 Subsidy ]]+Table11[[#This Row],[Period 3 Subsidy ]]+Table11[[#This Row],[Period 4 Subsidy ]]+Table11[[#This Row],[Period 5 Subsidy ]]+Table11[[#This Row],[Period 6 Subsidy ]]+Table11[[#This Row],[Period 7 Subsidy ]]+Table11[[#This Row],[Period 8 Subsidy ]]</f>
        <v>0</v>
      </c>
      <c r="U36" s="42">
        <f>IF(Table11[[#This Row],[Total Rebate for Employee]]&gt;0.01, 100,0)</f>
        <v>0</v>
      </c>
    </row>
    <row r="37" spans="1:21" x14ac:dyDescent="0.25">
      <c r="A37" s="32">
        <f>'Information Sheet-COMPLETE 1st'!A46</f>
        <v>0</v>
      </c>
      <c r="B37" s="32">
        <f>'Information Sheet-COMPLETE 1st'!B46</f>
        <v>0</v>
      </c>
      <c r="C37" s="34">
        <f>'Period One'!I39</f>
        <v>0</v>
      </c>
      <c r="D37" s="37" t="str">
        <f>'Period One'!L39</f>
        <v>0</v>
      </c>
      <c r="E37" s="34">
        <f>'Period Two'!I39</f>
        <v>0</v>
      </c>
      <c r="F37" s="37" t="str">
        <f>'Period Two'!L39</f>
        <v>0</v>
      </c>
      <c r="G37" s="34">
        <f>'Period Three'!I39</f>
        <v>0</v>
      </c>
      <c r="H37" s="37" t="str">
        <f>'Period Three'!L39</f>
        <v>0</v>
      </c>
      <c r="I37" s="34">
        <f>'Period Four'!I39</f>
        <v>0</v>
      </c>
      <c r="J37" s="37" t="str">
        <f>'Period Four'!L39</f>
        <v>0</v>
      </c>
      <c r="K37" s="34">
        <f>'Period Five'!I39</f>
        <v>0</v>
      </c>
      <c r="L37" s="37" t="str">
        <f>'Period Five'!L39</f>
        <v>0</v>
      </c>
      <c r="M37" s="35">
        <f>'Period Six'!I39</f>
        <v>0</v>
      </c>
      <c r="N37" s="37" t="str">
        <f>'Period Six'!L39</f>
        <v>0</v>
      </c>
      <c r="O37" s="34">
        <f>'Period Seven'!I39</f>
        <v>0</v>
      </c>
      <c r="P37" s="37" t="str">
        <f>'Period Seven'!L39</f>
        <v>0</v>
      </c>
      <c r="Q37" s="34">
        <f>'Period Eight'!I39</f>
        <v>0</v>
      </c>
      <c r="R37" s="37" t="str">
        <f>'Period Eight'!L39</f>
        <v>0</v>
      </c>
      <c r="S37" s="34">
        <f>Table11[[#This Row],[Period 1 Hours]]+Table11[[#This Row],[Period 2 Hours ]]+Table11[[#This Row],[Period 3 Hours]]+Table11[[#This Row],[Period 4 Hours]]+Table11[[#This Row],[Period 5 Hours]]+Table11[[#This Row],[Period 6 Hours]]+Table11[[#This Row],[Period 7 Hours]]+Table11[[#This Row],[Period 8 Hours]]</f>
        <v>0</v>
      </c>
      <c r="T37" s="42">
        <f>Table11[[#This Row],[Period 1 Subsidy ]]+Table11[[#This Row],[Period 2 Subsidy ]]+Table11[[#This Row],[Period 3 Subsidy ]]+Table11[[#This Row],[Period 4 Subsidy ]]+Table11[[#This Row],[Period 5 Subsidy ]]+Table11[[#This Row],[Period 6 Subsidy ]]+Table11[[#This Row],[Period 7 Subsidy ]]+Table11[[#This Row],[Period 8 Subsidy ]]</f>
        <v>0</v>
      </c>
      <c r="U37" s="42">
        <f>IF(Table11[[#This Row],[Total Rebate for Employee]]&gt;0.01, 100,0)</f>
        <v>0</v>
      </c>
    </row>
    <row r="38" spans="1:21" x14ac:dyDescent="0.25">
      <c r="A38" s="32">
        <f>'Information Sheet-COMPLETE 1st'!A47</f>
        <v>0</v>
      </c>
      <c r="B38" s="32">
        <f>'Information Sheet-COMPLETE 1st'!B47</f>
        <v>0</v>
      </c>
      <c r="C38" s="34">
        <f>'Period One'!I40</f>
        <v>0</v>
      </c>
      <c r="D38" s="37" t="str">
        <f>'Period One'!L40</f>
        <v>0</v>
      </c>
      <c r="E38" s="34">
        <f>'Period Two'!I40</f>
        <v>0</v>
      </c>
      <c r="F38" s="37" t="str">
        <f>'Period Two'!L40</f>
        <v>0</v>
      </c>
      <c r="G38" s="34">
        <f>'Period Three'!I40</f>
        <v>0</v>
      </c>
      <c r="H38" s="37" t="str">
        <f>'Period Three'!L40</f>
        <v>0</v>
      </c>
      <c r="I38" s="34">
        <f>'Period Four'!I40</f>
        <v>0</v>
      </c>
      <c r="J38" s="37" t="str">
        <f>'Period Four'!L40</f>
        <v>0</v>
      </c>
      <c r="K38" s="34">
        <f>'Period Five'!I40</f>
        <v>0</v>
      </c>
      <c r="L38" s="37" t="str">
        <f>'Period Five'!L40</f>
        <v>0</v>
      </c>
      <c r="M38" s="35">
        <f>'Period Six'!I40</f>
        <v>0</v>
      </c>
      <c r="N38" s="37" t="str">
        <f>'Period Six'!L40</f>
        <v>0</v>
      </c>
      <c r="O38" s="34">
        <f>'Period Seven'!I40</f>
        <v>0</v>
      </c>
      <c r="P38" s="37" t="str">
        <f>'Period Seven'!L40</f>
        <v>0</v>
      </c>
      <c r="Q38" s="34">
        <f>'Period Eight'!I40</f>
        <v>0</v>
      </c>
      <c r="R38" s="37" t="str">
        <f>'Period Eight'!L40</f>
        <v>0</v>
      </c>
      <c r="S38" s="34">
        <f>Table11[[#This Row],[Period 1 Hours]]+Table11[[#This Row],[Period 2 Hours ]]+Table11[[#This Row],[Period 3 Hours]]+Table11[[#This Row],[Period 4 Hours]]+Table11[[#This Row],[Period 5 Hours]]+Table11[[#This Row],[Period 6 Hours]]+Table11[[#This Row],[Period 7 Hours]]+Table11[[#This Row],[Period 8 Hours]]</f>
        <v>0</v>
      </c>
      <c r="T38" s="42">
        <f>Table11[[#This Row],[Period 1 Subsidy ]]+Table11[[#This Row],[Period 2 Subsidy ]]+Table11[[#This Row],[Period 3 Subsidy ]]+Table11[[#This Row],[Period 4 Subsidy ]]+Table11[[#This Row],[Period 5 Subsidy ]]+Table11[[#This Row],[Period 6 Subsidy ]]+Table11[[#This Row],[Period 7 Subsidy ]]+Table11[[#This Row],[Period 8 Subsidy ]]</f>
        <v>0</v>
      </c>
      <c r="U38" s="42">
        <f>IF(Table11[[#This Row],[Total Rebate for Employee]]&gt;0.01, 100,0)</f>
        <v>0</v>
      </c>
    </row>
    <row r="39" spans="1:21" x14ac:dyDescent="0.25">
      <c r="A39" s="32">
        <f>'Information Sheet-COMPLETE 1st'!A48</f>
        <v>0</v>
      </c>
      <c r="B39" s="32">
        <f>'Information Sheet-COMPLETE 1st'!B48</f>
        <v>0</v>
      </c>
      <c r="C39" s="34">
        <f>'Period One'!I41</f>
        <v>0</v>
      </c>
      <c r="D39" s="37" t="str">
        <f>'Period One'!L41</f>
        <v>0</v>
      </c>
      <c r="E39" s="34">
        <f>'Period Two'!I41</f>
        <v>0</v>
      </c>
      <c r="F39" s="37" t="str">
        <f>'Period Two'!L41</f>
        <v>0</v>
      </c>
      <c r="G39" s="34">
        <f>'Period Three'!I41</f>
        <v>0</v>
      </c>
      <c r="H39" s="37" t="str">
        <f>'Period Three'!L41</f>
        <v>0</v>
      </c>
      <c r="I39" s="34">
        <f>'Period Four'!I41</f>
        <v>0</v>
      </c>
      <c r="J39" s="37" t="str">
        <f>'Period Four'!L41</f>
        <v>0</v>
      </c>
      <c r="K39" s="34">
        <f>'Period Five'!I41</f>
        <v>0</v>
      </c>
      <c r="L39" s="37" t="str">
        <f>'Period Five'!L41</f>
        <v>0</v>
      </c>
      <c r="M39" s="35">
        <f>'Period Six'!I41</f>
        <v>0</v>
      </c>
      <c r="N39" s="37" t="str">
        <f>'Period Six'!L41</f>
        <v>0</v>
      </c>
      <c r="O39" s="34">
        <f>'Period Seven'!I41</f>
        <v>0</v>
      </c>
      <c r="P39" s="37" t="str">
        <f>'Period Seven'!L41</f>
        <v>0</v>
      </c>
      <c r="Q39" s="34">
        <f>'Period Eight'!I41</f>
        <v>0</v>
      </c>
      <c r="R39" s="37" t="str">
        <f>'Period Eight'!L41</f>
        <v>0</v>
      </c>
      <c r="S39" s="34">
        <f>Table11[[#This Row],[Period 1 Hours]]+Table11[[#This Row],[Period 2 Hours ]]+Table11[[#This Row],[Period 3 Hours]]+Table11[[#This Row],[Period 4 Hours]]+Table11[[#This Row],[Period 5 Hours]]+Table11[[#This Row],[Period 6 Hours]]+Table11[[#This Row],[Period 7 Hours]]+Table11[[#This Row],[Period 8 Hours]]</f>
        <v>0</v>
      </c>
      <c r="T39" s="42">
        <f>Table11[[#This Row],[Period 1 Subsidy ]]+Table11[[#This Row],[Period 2 Subsidy ]]+Table11[[#This Row],[Period 3 Subsidy ]]+Table11[[#This Row],[Period 4 Subsidy ]]+Table11[[#This Row],[Period 5 Subsidy ]]+Table11[[#This Row],[Period 6 Subsidy ]]+Table11[[#This Row],[Period 7 Subsidy ]]+Table11[[#This Row],[Period 8 Subsidy ]]</f>
        <v>0</v>
      </c>
      <c r="U39" s="42">
        <f>IF(Table11[[#This Row],[Total Rebate for Employee]]&gt;0.01, 100,0)</f>
        <v>0</v>
      </c>
    </row>
    <row r="40" spans="1:21" x14ac:dyDescent="0.25">
      <c r="A40" s="32">
        <f>'Information Sheet-COMPLETE 1st'!A49</f>
        <v>0</v>
      </c>
      <c r="B40" s="32">
        <f>'Information Sheet-COMPLETE 1st'!B49</f>
        <v>0</v>
      </c>
      <c r="C40" s="34">
        <f>'Period One'!I42</f>
        <v>0</v>
      </c>
      <c r="D40" s="37" t="str">
        <f>'Period One'!L42</f>
        <v>0</v>
      </c>
      <c r="E40" s="34">
        <f>'Period Two'!I42</f>
        <v>0</v>
      </c>
      <c r="F40" s="37" t="str">
        <f>'Period Two'!L42</f>
        <v>0</v>
      </c>
      <c r="G40" s="34">
        <f>'Period Three'!I42</f>
        <v>0</v>
      </c>
      <c r="H40" s="37" t="str">
        <f>'Period Three'!L42</f>
        <v>0</v>
      </c>
      <c r="I40" s="34">
        <f>'Period Four'!I42</f>
        <v>0</v>
      </c>
      <c r="J40" s="37" t="str">
        <f>'Period Four'!L42</f>
        <v>0</v>
      </c>
      <c r="K40" s="34">
        <f>'Period Five'!I42</f>
        <v>0</v>
      </c>
      <c r="L40" s="37" t="str">
        <f>'Period Five'!L42</f>
        <v>0</v>
      </c>
      <c r="M40" s="35">
        <f>'Period Six'!I42</f>
        <v>0</v>
      </c>
      <c r="N40" s="37" t="str">
        <f>'Period Six'!L42</f>
        <v>0</v>
      </c>
      <c r="O40" s="34">
        <f>'Period Seven'!I42</f>
        <v>0</v>
      </c>
      <c r="P40" s="37" t="str">
        <f>'Period Seven'!L42</f>
        <v>0</v>
      </c>
      <c r="Q40" s="34">
        <f>'Period Eight'!I42</f>
        <v>0</v>
      </c>
      <c r="R40" s="37" t="str">
        <f>'Period Eight'!L42</f>
        <v>0</v>
      </c>
      <c r="S40" s="34">
        <f>Table11[[#This Row],[Period 1 Hours]]+Table11[[#This Row],[Period 2 Hours ]]+Table11[[#This Row],[Period 3 Hours]]+Table11[[#This Row],[Period 4 Hours]]+Table11[[#This Row],[Period 5 Hours]]+Table11[[#This Row],[Period 6 Hours]]+Table11[[#This Row],[Period 7 Hours]]+Table11[[#This Row],[Period 8 Hours]]</f>
        <v>0</v>
      </c>
      <c r="T40" s="42">
        <f>Table11[[#This Row],[Period 1 Subsidy ]]+Table11[[#This Row],[Period 2 Subsidy ]]+Table11[[#This Row],[Period 3 Subsidy ]]+Table11[[#This Row],[Period 4 Subsidy ]]+Table11[[#This Row],[Period 5 Subsidy ]]+Table11[[#This Row],[Period 6 Subsidy ]]+Table11[[#This Row],[Period 7 Subsidy ]]+Table11[[#This Row],[Period 8 Subsidy ]]</f>
        <v>0</v>
      </c>
      <c r="U40" s="42">
        <f>IF(Table11[[#This Row],[Total Rebate for Employee]]&gt;0.01, 100,0)</f>
        <v>0</v>
      </c>
    </row>
    <row r="41" spans="1:21" x14ac:dyDescent="0.25">
      <c r="A41" s="32">
        <f>'Information Sheet-COMPLETE 1st'!A50</f>
        <v>0</v>
      </c>
      <c r="B41" s="32">
        <f>'Information Sheet-COMPLETE 1st'!B50</f>
        <v>0</v>
      </c>
      <c r="C41" s="34">
        <f>'Period One'!I43</f>
        <v>0</v>
      </c>
      <c r="D41" s="37" t="str">
        <f>'Period One'!L43</f>
        <v>0</v>
      </c>
      <c r="E41" s="34">
        <f>'Period Two'!I43</f>
        <v>0</v>
      </c>
      <c r="F41" s="37" t="str">
        <f>'Period Two'!L43</f>
        <v>0</v>
      </c>
      <c r="G41" s="34">
        <f>'Period Three'!I43</f>
        <v>0</v>
      </c>
      <c r="H41" s="37" t="str">
        <f>'Period Three'!L43</f>
        <v>0</v>
      </c>
      <c r="I41" s="34">
        <f>'Period Four'!I43</f>
        <v>0</v>
      </c>
      <c r="J41" s="37" t="str">
        <f>'Period Four'!L43</f>
        <v>0</v>
      </c>
      <c r="K41" s="34">
        <f>'Period Five'!I43</f>
        <v>0</v>
      </c>
      <c r="L41" s="37" t="str">
        <f>'Period Five'!L43</f>
        <v>0</v>
      </c>
      <c r="M41" s="35">
        <f>'Period Six'!I43</f>
        <v>0</v>
      </c>
      <c r="N41" s="37" t="str">
        <f>'Period Six'!L43</f>
        <v>0</v>
      </c>
      <c r="O41" s="34">
        <f>'Period Seven'!I43</f>
        <v>0</v>
      </c>
      <c r="P41" s="37" t="str">
        <f>'Period Seven'!L43</f>
        <v>0</v>
      </c>
      <c r="Q41" s="34">
        <f>'Period Eight'!I43</f>
        <v>0</v>
      </c>
      <c r="R41" s="37" t="str">
        <f>'Period Eight'!L43</f>
        <v>0</v>
      </c>
      <c r="S41" s="34">
        <f>Table11[[#This Row],[Period 1 Hours]]+Table11[[#This Row],[Period 2 Hours ]]+Table11[[#This Row],[Period 3 Hours]]+Table11[[#This Row],[Period 4 Hours]]+Table11[[#This Row],[Period 5 Hours]]+Table11[[#This Row],[Period 6 Hours]]+Table11[[#This Row],[Period 7 Hours]]+Table11[[#This Row],[Period 8 Hours]]</f>
        <v>0</v>
      </c>
      <c r="T41" s="42">
        <f>Table11[[#This Row],[Period 1 Subsidy ]]+Table11[[#This Row],[Period 2 Subsidy ]]+Table11[[#This Row],[Period 3 Subsidy ]]+Table11[[#This Row],[Period 4 Subsidy ]]+Table11[[#This Row],[Period 5 Subsidy ]]+Table11[[#This Row],[Period 6 Subsidy ]]+Table11[[#This Row],[Period 7 Subsidy ]]+Table11[[#This Row],[Period 8 Subsidy ]]</f>
        <v>0</v>
      </c>
      <c r="U41" s="42">
        <f>IF(Table11[[#This Row],[Total Rebate for Employee]]&gt;0.01, 100,0)</f>
        <v>0</v>
      </c>
    </row>
    <row r="42" spans="1:21" x14ac:dyDescent="0.25">
      <c r="A42" s="32">
        <f>'Information Sheet-COMPLETE 1st'!A51</f>
        <v>0</v>
      </c>
      <c r="B42" s="32">
        <f>'Information Sheet-COMPLETE 1st'!B51</f>
        <v>0</v>
      </c>
      <c r="C42" s="34">
        <f>'Period One'!I44</f>
        <v>0</v>
      </c>
      <c r="D42" s="37" t="str">
        <f>'Period One'!L44</f>
        <v>0</v>
      </c>
      <c r="E42" s="34">
        <f>'Period Two'!I44</f>
        <v>0</v>
      </c>
      <c r="F42" s="37" t="str">
        <f>'Period Two'!L44</f>
        <v>0</v>
      </c>
      <c r="G42" s="34">
        <f>'Period Three'!I44</f>
        <v>0</v>
      </c>
      <c r="H42" s="37" t="str">
        <f>'Period Three'!L44</f>
        <v>0</v>
      </c>
      <c r="I42" s="34">
        <f>'Period Four'!I44</f>
        <v>0</v>
      </c>
      <c r="J42" s="37" t="str">
        <f>'Period Four'!L44</f>
        <v>0</v>
      </c>
      <c r="K42" s="34">
        <f>'Period Five'!I44</f>
        <v>0</v>
      </c>
      <c r="L42" s="37" t="str">
        <f>'Period Five'!L44</f>
        <v>0</v>
      </c>
      <c r="M42" s="35">
        <f>'Period Six'!I44</f>
        <v>0</v>
      </c>
      <c r="N42" s="37" t="str">
        <f>'Period Six'!L44</f>
        <v>0</v>
      </c>
      <c r="O42" s="34">
        <f>'Period Seven'!I44</f>
        <v>0</v>
      </c>
      <c r="P42" s="37" t="str">
        <f>'Period Seven'!L44</f>
        <v>0</v>
      </c>
      <c r="Q42" s="34">
        <f>'Period Eight'!I44</f>
        <v>0</v>
      </c>
      <c r="R42" s="37" t="str">
        <f>'Period Eight'!L44</f>
        <v>0</v>
      </c>
      <c r="S42" s="34">
        <f>Table11[[#This Row],[Period 1 Hours]]+Table11[[#This Row],[Period 2 Hours ]]+Table11[[#This Row],[Period 3 Hours]]+Table11[[#This Row],[Period 4 Hours]]+Table11[[#This Row],[Period 5 Hours]]+Table11[[#This Row],[Period 6 Hours]]+Table11[[#This Row],[Period 7 Hours]]+Table11[[#This Row],[Period 8 Hours]]</f>
        <v>0</v>
      </c>
      <c r="T42" s="42">
        <f>Table11[[#This Row],[Period 1 Subsidy ]]+Table11[[#This Row],[Period 2 Subsidy ]]+Table11[[#This Row],[Period 3 Subsidy ]]+Table11[[#This Row],[Period 4 Subsidy ]]+Table11[[#This Row],[Period 5 Subsidy ]]+Table11[[#This Row],[Period 6 Subsidy ]]+Table11[[#This Row],[Period 7 Subsidy ]]+Table11[[#This Row],[Period 8 Subsidy ]]</f>
        <v>0</v>
      </c>
      <c r="U42" s="42">
        <f>IF(Table11[[#This Row],[Total Rebate for Employee]]&gt;0.01, 100,0)</f>
        <v>0</v>
      </c>
    </row>
    <row r="43" spans="1:21" x14ac:dyDescent="0.25">
      <c r="A43" s="32">
        <f>'Information Sheet-COMPLETE 1st'!A52</f>
        <v>0</v>
      </c>
      <c r="B43" s="32">
        <f>'Information Sheet-COMPLETE 1st'!B52</f>
        <v>0</v>
      </c>
      <c r="C43" s="34">
        <f>'Period One'!I45</f>
        <v>0</v>
      </c>
      <c r="D43" s="37" t="str">
        <f>'Period One'!L45</f>
        <v>0</v>
      </c>
      <c r="E43" s="34">
        <f>'Period Two'!I45</f>
        <v>0</v>
      </c>
      <c r="F43" s="37" t="str">
        <f>'Period Two'!L45</f>
        <v>0</v>
      </c>
      <c r="G43" s="34">
        <f>'Period Three'!I45</f>
        <v>0</v>
      </c>
      <c r="H43" s="37" t="str">
        <f>'Period Three'!L45</f>
        <v>0</v>
      </c>
      <c r="I43" s="34">
        <f>'Period Four'!I45</f>
        <v>0</v>
      </c>
      <c r="J43" s="37" t="str">
        <f>'Period Four'!L45</f>
        <v>0</v>
      </c>
      <c r="K43" s="34">
        <f>'Period Five'!I45</f>
        <v>0</v>
      </c>
      <c r="L43" s="37" t="str">
        <f>'Period Five'!L45</f>
        <v>0</v>
      </c>
      <c r="M43" s="35">
        <f>'Period Six'!I45</f>
        <v>0</v>
      </c>
      <c r="N43" s="37" t="str">
        <f>'Period Six'!L45</f>
        <v>0</v>
      </c>
      <c r="O43" s="34">
        <f>'Period Seven'!I45</f>
        <v>0</v>
      </c>
      <c r="P43" s="37" t="str">
        <f>'Period Seven'!L45</f>
        <v>0</v>
      </c>
      <c r="Q43" s="34">
        <f>'Period Eight'!I45</f>
        <v>0</v>
      </c>
      <c r="R43" s="37" t="str">
        <f>'Period Eight'!L45</f>
        <v>0</v>
      </c>
      <c r="S43" s="34">
        <f>Table11[[#This Row],[Period 1 Hours]]+Table11[[#This Row],[Period 2 Hours ]]+Table11[[#This Row],[Period 3 Hours]]+Table11[[#This Row],[Period 4 Hours]]+Table11[[#This Row],[Period 5 Hours]]+Table11[[#This Row],[Period 6 Hours]]+Table11[[#This Row],[Period 7 Hours]]+Table11[[#This Row],[Period 8 Hours]]</f>
        <v>0</v>
      </c>
      <c r="T43" s="42">
        <f>Table11[[#This Row],[Period 1 Subsidy ]]+Table11[[#This Row],[Period 2 Subsidy ]]+Table11[[#This Row],[Period 3 Subsidy ]]+Table11[[#This Row],[Period 4 Subsidy ]]+Table11[[#This Row],[Period 5 Subsidy ]]+Table11[[#This Row],[Period 6 Subsidy ]]+Table11[[#This Row],[Period 7 Subsidy ]]+Table11[[#This Row],[Period 8 Subsidy ]]</f>
        <v>0</v>
      </c>
      <c r="U43" s="42">
        <f>IF(Table11[[#This Row],[Total Rebate for Employee]]&gt;0.01, 100,0)</f>
        <v>0</v>
      </c>
    </row>
    <row r="44" spans="1:21" x14ac:dyDescent="0.25">
      <c r="A44" s="32">
        <f>'Information Sheet-COMPLETE 1st'!A53</f>
        <v>0</v>
      </c>
      <c r="B44" s="32">
        <f>'Information Sheet-COMPLETE 1st'!B53</f>
        <v>0</v>
      </c>
      <c r="C44" s="34">
        <f>'Period One'!I46</f>
        <v>0</v>
      </c>
      <c r="D44" s="37" t="str">
        <f>'Period One'!L46</f>
        <v>0</v>
      </c>
      <c r="E44" s="34">
        <f>'Period Two'!I46</f>
        <v>0</v>
      </c>
      <c r="F44" s="37" t="str">
        <f>'Period Two'!L46</f>
        <v>0</v>
      </c>
      <c r="G44" s="34">
        <f>'Period Three'!I46</f>
        <v>0</v>
      </c>
      <c r="H44" s="37" t="str">
        <f>'Period Three'!L46</f>
        <v>0</v>
      </c>
      <c r="I44" s="34">
        <f>'Period Four'!I46</f>
        <v>0</v>
      </c>
      <c r="J44" s="37" t="str">
        <f>'Period Four'!L46</f>
        <v>0</v>
      </c>
      <c r="K44" s="34">
        <f>'Period Five'!I46</f>
        <v>0</v>
      </c>
      <c r="L44" s="37" t="str">
        <f>'Period Five'!L46</f>
        <v>0</v>
      </c>
      <c r="M44" s="35">
        <f>'Period Six'!I46</f>
        <v>0</v>
      </c>
      <c r="N44" s="37" t="str">
        <f>'Period Six'!L46</f>
        <v>0</v>
      </c>
      <c r="O44" s="34">
        <f>'Period Seven'!I46</f>
        <v>0</v>
      </c>
      <c r="P44" s="37" t="str">
        <f>'Period Seven'!L46</f>
        <v>0</v>
      </c>
      <c r="Q44" s="34">
        <f>'Period Eight'!I46</f>
        <v>0</v>
      </c>
      <c r="R44" s="37" t="str">
        <f>'Period Eight'!L46</f>
        <v>0</v>
      </c>
      <c r="S44" s="34">
        <f>Table11[[#This Row],[Period 1 Hours]]+Table11[[#This Row],[Period 2 Hours ]]+Table11[[#This Row],[Period 3 Hours]]+Table11[[#This Row],[Period 4 Hours]]+Table11[[#This Row],[Period 5 Hours]]+Table11[[#This Row],[Period 6 Hours]]+Table11[[#This Row],[Period 7 Hours]]+Table11[[#This Row],[Period 8 Hours]]</f>
        <v>0</v>
      </c>
      <c r="T44" s="42">
        <f>Table11[[#This Row],[Period 1 Subsidy ]]+Table11[[#This Row],[Period 2 Subsidy ]]+Table11[[#This Row],[Period 3 Subsidy ]]+Table11[[#This Row],[Period 4 Subsidy ]]+Table11[[#This Row],[Period 5 Subsidy ]]+Table11[[#This Row],[Period 6 Subsidy ]]+Table11[[#This Row],[Period 7 Subsidy ]]+Table11[[#This Row],[Period 8 Subsidy ]]</f>
        <v>0</v>
      </c>
      <c r="U44" s="42">
        <f>IF(Table11[[#This Row],[Total Rebate for Employee]]&gt;0.01, 100,0)</f>
        <v>0</v>
      </c>
    </row>
    <row r="45" spans="1:21" x14ac:dyDescent="0.25">
      <c r="A45" s="32">
        <f>'Information Sheet-COMPLETE 1st'!A54</f>
        <v>0</v>
      </c>
      <c r="B45" s="32">
        <f>'Information Sheet-COMPLETE 1st'!B54</f>
        <v>0</v>
      </c>
      <c r="C45" s="34">
        <f>'Period One'!I47</f>
        <v>0</v>
      </c>
      <c r="D45" s="37" t="str">
        <f>'Period One'!L47</f>
        <v>0</v>
      </c>
      <c r="E45" s="34">
        <f>'Period Two'!I47</f>
        <v>0</v>
      </c>
      <c r="F45" s="37" t="str">
        <f>'Period Two'!L47</f>
        <v>0</v>
      </c>
      <c r="G45" s="34">
        <f>'Period Three'!I47</f>
        <v>0</v>
      </c>
      <c r="H45" s="37" t="str">
        <f>'Period Three'!L47</f>
        <v>0</v>
      </c>
      <c r="I45" s="34">
        <f>'Period Four'!I47</f>
        <v>0</v>
      </c>
      <c r="J45" s="37" t="str">
        <f>'Period Four'!L47</f>
        <v>0</v>
      </c>
      <c r="K45" s="34">
        <f>'Period Five'!I47</f>
        <v>0</v>
      </c>
      <c r="L45" s="37" t="str">
        <f>'Period Five'!L47</f>
        <v>0</v>
      </c>
      <c r="M45" s="35">
        <f>'Period Six'!I47</f>
        <v>0</v>
      </c>
      <c r="N45" s="37" t="str">
        <f>'Period Six'!L47</f>
        <v>0</v>
      </c>
      <c r="O45" s="34">
        <f>'Period Seven'!I47</f>
        <v>0</v>
      </c>
      <c r="P45" s="37" t="str">
        <f>'Period Seven'!L47</f>
        <v>0</v>
      </c>
      <c r="Q45" s="34">
        <f>'Period Eight'!I47</f>
        <v>0</v>
      </c>
      <c r="R45" s="37" t="str">
        <f>'Period Eight'!L47</f>
        <v>0</v>
      </c>
      <c r="S45" s="34">
        <f>Table11[[#This Row],[Period 1 Hours]]+Table11[[#This Row],[Period 2 Hours ]]+Table11[[#This Row],[Period 3 Hours]]+Table11[[#This Row],[Period 4 Hours]]+Table11[[#This Row],[Period 5 Hours]]+Table11[[#This Row],[Period 6 Hours]]+Table11[[#This Row],[Period 7 Hours]]+Table11[[#This Row],[Period 8 Hours]]</f>
        <v>0</v>
      </c>
      <c r="T45" s="42">
        <f>Table11[[#This Row],[Period 1 Subsidy ]]+Table11[[#This Row],[Period 2 Subsidy ]]+Table11[[#This Row],[Period 3 Subsidy ]]+Table11[[#This Row],[Period 4 Subsidy ]]+Table11[[#This Row],[Period 5 Subsidy ]]+Table11[[#This Row],[Period 6 Subsidy ]]+Table11[[#This Row],[Period 7 Subsidy ]]+Table11[[#This Row],[Period 8 Subsidy ]]</f>
        <v>0</v>
      </c>
      <c r="U45" s="42">
        <f>IF(Table11[[#This Row],[Total Rebate for Employee]]&gt;0.01, 100,0)</f>
        <v>0</v>
      </c>
    </row>
    <row r="46" spans="1:21" x14ac:dyDescent="0.25">
      <c r="A46" s="32">
        <f>'Information Sheet-COMPLETE 1st'!A55</f>
        <v>0</v>
      </c>
      <c r="B46" s="32">
        <f>'Information Sheet-COMPLETE 1st'!B55</f>
        <v>0</v>
      </c>
      <c r="C46" s="34">
        <f>'Period One'!I48</f>
        <v>0</v>
      </c>
      <c r="D46" s="37" t="str">
        <f>'Period One'!L48</f>
        <v>0</v>
      </c>
      <c r="E46" s="34">
        <f>'Period Two'!I48</f>
        <v>0</v>
      </c>
      <c r="F46" s="37" t="str">
        <f>'Period Two'!L48</f>
        <v>0</v>
      </c>
      <c r="G46" s="34">
        <f>'Period Three'!I48</f>
        <v>0</v>
      </c>
      <c r="H46" s="37" t="str">
        <f>'Period Three'!L48</f>
        <v>0</v>
      </c>
      <c r="I46" s="34">
        <f>'Period Four'!I48</f>
        <v>0</v>
      </c>
      <c r="J46" s="37" t="str">
        <f>'Period Four'!L48</f>
        <v>0</v>
      </c>
      <c r="K46" s="34">
        <f>'Period Five'!I48</f>
        <v>0</v>
      </c>
      <c r="L46" s="37" t="str">
        <f>'Period Five'!L48</f>
        <v>0</v>
      </c>
      <c r="M46" s="35">
        <f>'Period Six'!I48</f>
        <v>0</v>
      </c>
      <c r="N46" s="37" t="str">
        <f>'Period Six'!L48</f>
        <v>0</v>
      </c>
      <c r="O46" s="34">
        <f>'Period Seven'!I48</f>
        <v>0</v>
      </c>
      <c r="P46" s="37" t="str">
        <f>'Period Seven'!L48</f>
        <v>0</v>
      </c>
      <c r="Q46" s="34">
        <f>'Period Eight'!I48</f>
        <v>0</v>
      </c>
      <c r="R46" s="37" t="str">
        <f>'Period Eight'!L48</f>
        <v>0</v>
      </c>
      <c r="S46" s="34">
        <f>Table11[[#This Row],[Period 1 Hours]]+Table11[[#This Row],[Period 2 Hours ]]+Table11[[#This Row],[Period 3 Hours]]+Table11[[#This Row],[Period 4 Hours]]+Table11[[#This Row],[Period 5 Hours]]+Table11[[#This Row],[Period 6 Hours]]+Table11[[#This Row],[Period 7 Hours]]+Table11[[#This Row],[Period 8 Hours]]</f>
        <v>0</v>
      </c>
      <c r="T46" s="42">
        <f>Table11[[#This Row],[Period 1 Subsidy ]]+Table11[[#This Row],[Period 2 Subsidy ]]+Table11[[#This Row],[Period 3 Subsidy ]]+Table11[[#This Row],[Period 4 Subsidy ]]+Table11[[#This Row],[Period 5 Subsidy ]]+Table11[[#This Row],[Period 6 Subsidy ]]+Table11[[#This Row],[Period 7 Subsidy ]]+Table11[[#This Row],[Period 8 Subsidy ]]</f>
        <v>0</v>
      </c>
      <c r="U46" s="42">
        <f>IF(Table11[[#This Row],[Total Rebate for Employee]]&gt;0.01, 100,0)</f>
        <v>0</v>
      </c>
    </row>
    <row r="47" spans="1:21" x14ac:dyDescent="0.25">
      <c r="A47" s="32">
        <f>'Information Sheet-COMPLETE 1st'!A56</f>
        <v>0</v>
      </c>
      <c r="B47" s="32">
        <f>'Information Sheet-COMPLETE 1st'!B56</f>
        <v>0</v>
      </c>
      <c r="C47" s="34">
        <f>'Period One'!I49</f>
        <v>0</v>
      </c>
      <c r="D47" s="37" t="str">
        <f>'Period One'!L49</f>
        <v>0</v>
      </c>
      <c r="E47" s="34">
        <f>'Period Two'!I49</f>
        <v>0</v>
      </c>
      <c r="F47" s="37" t="str">
        <f>'Period Two'!L49</f>
        <v>0</v>
      </c>
      <c r="G47" s="34">
        <f>'Period Three'!I49</f>
        <v>0</v>
      </c>
      <c r="H47" s="37" t="str">
        <f>'Period Three'!L49</f>
        <v>0</v>
      </c>
      <c r="I47" s="34">
        <f>'Period Four'!I49</f>
        <v>0</v>
      </c>
      <c r="J47" s="37" t="str">
        <f>'Period Four'!L49</f>
        <v>0</v>
      </c>
      <c r="K47" s="34">
        <f>'Period Five'!I49</f>
        <v>0</v>
      </c>
      <c r="L47" s="37" t="str">
        <f>'Period Five'!L49</f>
        <v>0</v>
      </c>
      <c r="M47" s="35">
        <f>'Period Six'!I49</f>
        <v>0</v>
      </c>
      <c r="N47" s="37" t="str">
        <f>'Period Six'!L49</f>
        <v>0</v>
      </c>
      <c r="O47" s="34">
        <f>'Period Seven'!I49</f>
        <v>0</v>
      </c>
      <c r="P47" s="37" t="str">
        <f>'Period Seven'!L49</f>
        <v>0</v>
      </c>
      <c r="Q47" s="34">
        <f>'Period Eight'!I49</f>
        <v>0</v>
      </c>
      <c r="R47" s="37" t="str">
        <f>'Period Eight'!L49</f>
        <v>0</v>
      </c>
      <c r="S47" s="34">
        <f>Table11[[#This Row],[Period 1 Hours]]+Table11[[#This Row],[Period 2 Hours ]]+Table11[[#This Row],[Period 3 Hours]]+Table11[[#This Row],[Period 4 Hours]]+Table11[[#This Row],[Period 5 Hours]]+Table11[[#This Row],[Period 6 Hours]]+Table11[[#This Row],[Period 7 Hours]]+Table11[[#This Row],[Period 8 Hours]]</f>
        <v>0</v>
      </c>
      <c r="T47" s="42">
        <f>Table11[[#This Row],[Period 1 Subsidy ]]+Table11[[#This Row],[Period 2 Subsidy ]]+Table11[[#This Row],[Period 3 Subsidy ]]+Table11[[#This Row],[Period 4 Subsidy ]]+Table11[[#This Row],[Period 5 Subsidy ]]+Table11[[#This Row],[Period 6 Subsidy ]]+Table11[[#This Row],[Period 7 Subsidy ]]+Table11[[#This Row],[Period 8 Subsidy ]]</f>
        <v>0</v>
      </c>
      <c r="U47" s="42">
        <f>IF(Table11[[#This Row],[Total Rebate for Employee]]&gt;0.01, 100,0)</f>
        <v>0</v>
      </c>
    </row>
    <row r="48" spans="1:21" x14ac:dyDescent="0.25">
      <c r="A48" s="32">
        <f>'Information Sheet-COMPLETE 1st'!A57</f>
        <v>0</v>
      </c>
      <c r="B48" s="32">
        <f>'Information Sheet-COMPLETE 1st'!B57</f>
        <v>0</v>
      </c>
      <c r="C48" s="34">
        <f>'Period One'!I50</f>
        <v>0</v>
      </c>
      <c r="D48" s="37" t="str">
        <f>'Period One'!L50</f>
        <v>0</v>
      </c>
      <c r="E48" s="34">
        <f>'Period Two'!I50</f>
        <v>0</v>
      </c>
      <c r="F48" s="37" t="str">
        <f>'Period Two'!L50</f>
        <v>0</v>
      </c>
      <c r="G48" s="34">
        <f>'Period Three'!I50</f>
        <v>0</v>
      </c>
      <c r="H48" s="37" t="str">
        <f>'Period Three'!L50</f>
        <v>0</v>
      </c>
      <c r="I48" s="34">
        <f>'Period Four'!I50</f>
        <v>0</v>
      </c>
      <c r="J48" s="37" t="str">
        <f>'Period Four'!L50</f>
        <v>0</v>
      </c>
      <c r="K48" s="34">
        <f>'Period Five'!I50</f>
        <v>0</v>
      </c>
      <c r="L48" s="37" t="str">
        <f>'Period Five'!L50</f>
        <v>0</v>
      </c>
      <c r="M48" s="35">
        <f>'Period Six'!I50</f>
        <v>0</v>
      </c>
      <c r="N48" s="37" t="str">
        <f>'Period Six'!L50</f>
        <v>0</v>
      </c>
      <c r="O48" s="34">
        <f>'Period Seven'!I50</f>
        <v>0</v>
      </c>
      <c r="P48" s="37" t="str">
        <f>'Period Seven'!L50</f>
        <v>0</v>
      </c>
      <c r="Q48" s="34">
        <f>'Period Eight'!I50</f>
        <v>0</v>
      </c>
      <c r="R48" s="37" t="str">
        <f>'Period Eight'!L50</f>
        <v>0</v>
      </c>
      <c r="S48" s="34">
        <f>Table11[[#This Row],[Period 1 Hours]]+Table11[[#This Row],[Period 2 Hours ]]+Table11[[#This Row],[Period 3 Hours]]+Table11[[#This Row],[Period 4 Hours]]+Table11[[#This Row],[Period 5 Hours]]+Table11[[#This Row],[Period 6 Hours]]+Table11[[#This Row],[Period 7 Hours]]+Table11[[#This Row],[Period 8 Hours]]</f>
        <v>0</v>
      </c>
      <c r="T48" s="42">
        <f>Table11[[#This Row],[Period 1 Subsidy ]]+Table11[[#This Row],[Period 2 Subsidy ]]+Table11[[#This Row],[Period 3 Subsidy ]]+Table11[[#This Row],[Period 4 Subsidy ]]+Table11[[#This Row],[Period 5 Subsidy ]]+Table11[[#This Row],[Period 6 Subsidy ]]+Table11[[#This Row],[Period 7 Subsidy ]]+Table11[[#This Row],[Period 8 Subsidy ]]</f>
        <v>0</v>
      </c>
      <c r="U48" s="42">
        <f>IF(Table11[[#This Row],[Total Rebate for Employee]]&gt;0.01, 100,0)</f>
        <v>0</v>
      </c>
    </row>
    <row r="49" spans="1:21" x14ac:dyDescent="0.25">
      <c r="A49" s="32">
        <f>'Information Sheet-COMPLETE 1st'!A58</f>
        <v>0</v>
      </c>
      <c r="B49" s="32">
        <f>'Information Sheet-COMPLETE 1st'!B58</f>
        <v>0</v>
      </c>
      <c r="C49" s="34">
        <f>'Period One'!I51</f>
        <v>0</v>
      </c>
      <c r="D49" s="37" t="str">
        <f>'Period One'!L51</f>
        <v>0</v>
      </c>
      <c r="E49" s="34">
        <f>'Period Two'!I51</f>
        <v>0</v>
      </c>
      <c r="F49" s="37" t="str">
        <f>'Period Two'!L51</f>
        <v>0</v>
      </c>
      <c r="G49" s="34">
        <f>'Period Three'!I51</f>
        <v>0</v>
      </c>
      <c r="H49" s="37" t="str">
        <f>'Period Three'!L51</f>
        <v>0</v>
      </c>
      <c r="I49" s="34">
        <f>'Period Four'!I51</f>
        <v>0</v>
      </c>
      <c r="J49" s="37" t="str">
        <f>'Period Four'!L51</f>
        <v>0</v>
      </c>
      <c r="K49" s="34">
        <f>'Period Five'!I51</f>
        <v>0</v>
      </c>
      <c r="L49" s="37" t="str">
        <f>'Period Five'!L51</f>
        <v>0</v>
      </c>
      <c r="M49" s="35">
        <f>'Period Six'!I51</f>
        <v>0</v>
      </c>
      <c r="N49" s="37" t="str">
        <f>'Period Six'!L51</f>
        <v>0</v>
      </c>
      <c r="O49" s="34">
        <f>'Period Seven'!I51</f>
        <v>0</v>
      </c>
      <c r="P49" s="37" t="str">
        <f>'Period Seven'!L51</f>
        <v>0</v>
      </c>
      <c r="Q49" s="34">
        <f>'Period Eight'!I51</f>
        <v>0</v>
      </c>
      <c r="R49" s="37" t="str">
        <f>'Period Eight'!L51</f>
        <v>0</v>
      </c>
      <c r="S49" s="34">
        <f>Table11[[#This Row],[Period 1 Hours]]+Table11[[#This Row],[Period 2 Hours ]]+Table11[[#This Row],[Period 3 Hours]]+Table11[[#This Row],[Period 4 Hours]]+Table11[[#This Row],[Period 5 Hours]]+Table11[[#This Row],[Period 6 Hours]]+Table11[[#This Row],[Period 7 Hours]]+Table11[[#This Row],[Period 8 Hours]]</f>
        <v>0</v>
      </c>
      <c r="T49" s="42">
        <f>Table11[[#This Row],[Period 1 Subsidy ]]+Table11[[#This Row],[Period 2 Subsidy ]]+Table11[[#This Row],[Period 3 Subsidy ]]+Table11[[#This Row],[Period 4 Subsidy ]]+Table11[[#This Row],[Period 5 Subsidy ]]+Table11[[#This Row],[Period 6 Subsidy ]]+Table11[[#This Row],[Period 7 Subsidy ]]+Table11[[#This Row],[Period 8 Subsidy ]]</f>
        <v>0</v>
      </c>
      <c r="U49" s="42">
        <f>IF(Table11[[#This Row],[Total Rebate for Employee]]&gt;0.01, 100,0)</f>
        <v>0</v>
      </c>
    </row>
    <row r="50" spans="1:21" x14ac:dyDescent="0.25">
      <c r="A50" s="32">
        <f>'Information Sheet-COMPLETE 1st'!A59</f>
        <v>0</v>
      </c>
      <c r="B50" s="32">
        <f>'Information Sheet-COMPLETE 1st'!B59</f>
        <v>0</v>
      </c>
      <c r="C50" s="34">
        <f>'Period One'!I52</f>
        <v>0</v>
      </c>
      <c r="D50" s="37" t="str">
        <f>'Period One'!L52</f>
        <v>0</v>
      </c>
      <c r="E50" s="34">
        <f>'Period Two'!I52</f>
        <v>0</v>
      </c>
      <c r="F50" s="37" t="str">
        <f>'Period Two'!L52</f>
        <v>0</v>
      </c>
      <c r="G50" s="34">
        <f>'Period Three'!I52</f>
        <v>0</v>
      </c>
      <c r="H50" s="37" t="str">
        <f>'Period Three'!L52</f>
        <v>0</v>
      </c>
      <c r="I50" s="34">
        <f>'Period Four'!I52</f>
        <v>0</v>
      </c>
      <c r="J50" s="37" t="str">
        <f>'Period Four'!L52</f>
        <v>0</v>
      </c>
      <c r="K50" s="34">
        <f>'Period Five'!I52</f>
        <v>0</v>
      </c>
      <c r="L50" s="37" t="str">
        <f>'Period Five'!L52</f>
        <v>0</v>
      </c>
      <c r="M50" s="35">
        <f>'Period Six'!I52</f>
        <v>0</v>
      </c>
      <c r="N50" s="37" t="str">
        <f>'Period Six'!L52</f>
        <v>0</v>
      </c>
      <c r="O50" s="34">
        <f>'Period Seven'!I52</f>
        <v>0</v>
      </c>
      <c r="P50" s="37" t="str">
        <f>'Period Seven'!L52</f>
        <v>0</v>
      </c>
      <c r="Q50" s="34">
        <f>'Period Eight'!I52</f>
        <v>0</v>
      </c>
      <c r="R50" s="37" t="str">
        <f>'Period Eight'!L52</f>
        <v>0</v>
      </c>
      <c r="S50" s="34">
        <f>Table11[[#This Row],[Period 1 Hours]]+Table11[[#This Row],[Period 2 Hours ]]+Table11[[#This Row],[Period 3 Hours]]+Table11[[#This Row],[Period 4 Hours]]+Table11[[#This Row],[Period 5 Hours]]+Table11[[#This Row],[Period 6 Hours]]+Table11[[#This Row],[Period 7 Hours]]+Table11[[#This Row],[Period 8 Hours]]</f>
        <v>0</v>
      </c>
      <c r="T50" s="42">
        <f>Table11[[#This Row],[Period 1 Subsidy ]]+Table11[[#This Row],[Period 2 Subsidy ]]+Table11[[#This Row],[Period 3 Subsidy ]]+Table11[[#This Row],[Period 4 Subsidy ]]+Table11[[#This Row],[Period 5 Subsidy ]]+Table11[[#This Row],[Period 6 Subsidy ]]+Table11[[#This Row],[Period 7 Subsidy ]]+Table11[[#This Row],[Period 8 Subsidy ]]</f>
        <v>0</v>
      </c>
      <c r="U50" s="42">
        <f>IF(Table11[[#This Row],[Total Rebate for Employee]]&gt;0.01, 100,0)</f>
        <v>0</v>
      </c>
    </row>
    <row r="51" spans="1:21" x14ac:dyDescent="0.25">
      <c r="A51" s="32">
        <f>'Information Sheet-COMPLETE 1st'!A60</f>
        <v>0</v>
      </c>
      <c r="B51" s="32">
        <f>'Information Sheet-COMPLETE 1st'!B60</f>
        <v>0</v>
      </c>
      <c r="C51" s="34">
        <f>'Period One'!I53</f>
        <v>0</v>
      </c>
      <c r="D51" s="37" t="str">
        <f>'Period One'!L53</f>
        <v>0</v>
      </c>
      <c r="E51" s="34">
        <f>'Period Two'!I53</f>
        <v>0</v>
      </c>
      <c r="F51" s="37" t="str">
        <f>'Period Two'!L53</f>
        <v>0</v>
      </c>
      <c r="G51" s="34">
        <f>'Period Three'!I53</f>
        <v>0</v>
      </c>
      <c r="H51" s="37" t="str">
        <f>'Period Three'!L53</f>
        <v>0</v>
      </c>
      <c r="I51" s="34">
        <f>'Period Four'!I53</f>
        <v>0</v>
      </c>
      <c r="J51" s="37" t="str">
        <f>'Period Four'!L53</f>
        <v>0</v>
      </c>
      <c r="K51" s="34">
        <f>'Period Five'!I53</f>
        <v>0</v>
      </c>
      <c r="L51" s="37" t="str">
        <f>'Period Five'!L53</f>
        <v>0</v>
      </c>
      <c r="M51" s="35">
        <f>'Period Six'!I53</f>
        <v>0</v>
      </c>
      <c r="N51" s="37" t="str">
        <f>'Period Six'!L53</f>
        <v>0</v>
      </c>
      <c r="O51" s="34">
        <f>'Period Seven'!I53</f>
        <v>0</v>
      </c>
      <c r="P51" s="37" t="str">
        <f>'Period Seven'!L53</f>
        <v>0</v>
      </c>
      <c r="Q51" s="34">
        <f>'Period Eight'!I53</f>
        <v>0</v>
      </c>
      <c r="R51" s="37" t="str">
        <f>'Period Eight'!L53</f>
        <v>0</v>
      </c>
      <c r="S51" s="34">
        <f>Table11[[#This Row],[Period 1 Hours]]+Table11[[#This Row],[Period 2 Hours ]]+Table11[[#This Row],[Period 3 Hours]]+Table11[[#This Row],[Period 4 Hours]]+Table11[[#This Row],[Period 5 Hours]]+Table11[[#This Row],[Period 6 Hours]]+Table11[[#This Row],[Period 7 Hours]]+Table11[[#This Row],[Period 8 Hours]]</f>
        <v>0</v>
      </c>
      <c r="T51" s="42">
        <f>Table11[[#This Row],[Period 1 Subsidy ]]+Table11[[#This Row],[Period 2 Subsidy ]]+Table11[[#This Row],[Period 3 Subsidy ]]+Table11[[#This Row],[Period 4 Subsidy ]]+Table11[[#This Row],[Period 5 Subsidy ]]+Table11[[#This Row],[Period 6 Subsidy ]]+Table11[[#This Row],[Period 7 Subsidy ]]+Table11[[#This Row],[Period 8 Subsidy ]]</f>
        <v>0</v>
      </c>
      <c r="U51" s="42">
        <f>IF(Table11[[#This Row],[Total Rebate for Employee]]&gt;0.01, 100,0)</f>
        <v>0</v>
      </c>
    </row>
    <row r="52" spans="1:21" x14ac:dyDescent="0.25">
      <c r="A52" s="32">
        <f>'Information Sheet-COMPLETE 1st'!A61</f>
        <v>0</v>
      </c>
      <c r="B52" s="32">
        <f>'Information Sheet-COMPLETE 1st'!B61</f>
        <v>0</v>
      </c>
      <c r="C52" s="34">
        <f>'Period One'!I54</f>
        <v>0</v>
      </c>
      <c r="D52" s="37" t="str">
        <f>'Period One'!L54</f>
        <v>0</v>
      </c>
      <c r="E52" s="34">
        <f>'Period Two'!I54</f>
        <v>0</v>
      </c>
      <c r="F52" s="37" t="str">
        <f>'Period Two'!L54</f>
        <v>0</v>
      </c>
      <c r="G52" s="34">
        <f>'Period Three'!I54</f>
        <v>0</v>
      </c>
      <c r="H52" s="37" t="str">
        <f>'Period Three'!L54</f>
        <v>0</v>
      </c>
      <c r="I52" s="34">
        <f>'Period Four'!I54</f>
        <v>0</v>
      </c>
      <c r="J52" s="37" t="str">
        <f>'Period Four'!L54</f>
        <v>0</v>
      </c>
      <c r="K52" s="34">
        <f>'Period Five'!I54</f>
        <v>0</v>
      </c>
      <c r="L52" s="37" t="str">
        <f>'Period Five'!L54</f>
        <v>0</v>
      </c>
      <c r="M52" s="35">
        <f>'Period Six'!I54</f>
        <v>0</v>
      </c>
      <c r="N52" s="37" t="str">
        <f>'Period Six'!L54</f>
        <v>0</v>
      </c>
      <c r="O52" s="34">
        <f>'Period Seven'!I54</f>
        <v>0</v>
      </c>
      <c r="P52" s="37" t="str">
        <f>'Period Seven'!L54</f>
        <v>0</v>
      </c>
      <c r="Q52" s="34">
        <f>'Period Eight'!I54</f>
        <v>0</v>
      </c>
      <c r="R52" s="37" t="str">
        <f>'Period Eight'!L54</f>
        <v>0</v>
      </c>
      <c r="S52" s="34">
        <f>Table11[[#This Row],[Period 1 Hours]]+Table11[[#This Row],[Period 2 Hours ]]+Table11[[#This Row],[Period 3 Hours]]+Table11[[#This Row],[Period 4 Hours]]+Table11[[#This Row],[Period 5 Hours]]+Table11[[#This Row],[Period 6 Hours]]+Table11[[#This Row],[Period 7 Hours]]+Table11[[#This Row],[Period 8 Hours]]</f>
        <v>0</v>
      </c>
      <c r="T52" s="42">
        <f>Table11[[#This Row],[Period 1 Subsidy ]]+Table11[[#This Row],[Period 2 Subsidy ]]+Table11[[#This Row],[Period 3 Subsidy ]]+Table11[[#This Row],[Period 4 Subsidy ]]+Table11[[#This Row],[Period 5 Subsidy ]]+Table11[[#This Row],[Period 6 Subsidy ]]+Table11[[#This Row],[Period 7 Subsidy ]]+Table11[[#This Row],[Period 8 Subsidy ]]</f>
        <v>0</v>
      </c>
      <c r="U52" s="42">
        <f>IF(Table11[[#This Row],[Total Rebate for Employee]]&gt;0.01, 100,0)</f>
        <v>0</v>
      </c>
    </row>
    <row r="53" spans="1:21" x14ac:dyDescent="0.25">
      <c r="A53" s="32">
        <f>'Information Sheet-COMPLETE 1st'!A62</f>
        <v>0</v>
      </c>
      <c r="B53" s="32">
        <f>'Information Sheet-COMPLETE 1st'!B62</f>
        <v>0</v>
      </c>
      <c r="C53" s="34">
        <f>'Period One'!I55</f>
        <v>0</v>
      </c>
      <c r="D53" s="37" t="str">
        <f>'Period One'!L55</f>
        <v>0</v>
      </c>
      <c r="E53" s="34">
        <f>'Period Two'!I55</f>
        <v>0</v>
      </c>
      <c r="F53" s="37" t="str">
        <f>'Period Two'!L55</f>
        <v>0</v>
      </c>
      <c r="G53" s="34">
        <f>'Period Three'!I55</f>
        <v>0</v>
      </c>
      <c r="H53" s="37" t="str">
        <f>'Period Three'!L55</f>
        <v>0</v>
      </c>
      <c r="I53" s="34">
        <f>'Period Four'!I55</f>
        <v>0</v>
      </c>
      <c r="J53" s="37" t="str">
        <f>'Period Four'!L55</f>
        <v>0</v>
      </c>
      <c r="K53" s="34">
        <f>'Period Five'!I55</f>
        <v>0</v>
      </c>
      <c r="L53" s="37" t="str">
        <f>'Period Five'!L55</f>
        <v>0</v>
      </c>
      <c r="M53" s="35">
        <f>'Period Six'!I55</f>
        <v>0</v>
      </c>
      <c r="N53" s="37" t="str">
        <f>'Period Six'!L55</f>
        <v>0</v>
      </c>
      <c r="O53" s="34">
        <f>'Period Seven'!I55</f>
        <v>0</v>
      </c>
      <c r="P53" s="37" t="str">
        <f>'Period Seven'!L55</f>
        <v>0</v>
      </c>
      <c r="Q53" s="34">
        <f>'Period Eight'!I55</f>
        <v>0</v>
      </c>
      <c r="R53" s="37" t="str">
        <f>'Period Eight'!L55</f>
        <v>0</v>
      </c>
      <c r="S53" s="34">
        <f>Table11[[#This Row],[Period 1 Hours]]+Table11[[#This Row],[Period 2 Hours ]]+Table11[[#This Row],[Period 3 Hours]]+Table11[[#This Row],[Period 4 Hours]]+Table11[[#This Row],[Period 5 Hours]]+Table11[[#This Row],[Period 6 Hours]]+Table11[[#This Row],[Period 7 Hours]]+Table11[[#This Row],[Period 8 Hours]]</f>
        <v>0</v>
      </c>
      <c r="T53" s="42">
        <f>Table11[[#This Row],[Period 1 Subsidy ]]+Table11[[#This Row],[Period 2 Subsidy ]]+Table11[[#This Row],[Period 3 Subsidy ]]+Table11[[#This Row],[Period 4 Subsidy ]]+Table11[[#This Row],[Period 5 Subsidy ]]+Table11[[#This Row],[Period 6 Subsidy ]]+Table11[[#This Row],[Period 7 Subsidy ]]+Table11[[#This Row],[Period 8 Subsidy ]]</f>
        <v>0</v>
      </c>
      <c r="U53" s="42">
        <f>IF(Table11[[#This Row],[Total Rebate for Employee]]&gt;0.01, 100,0)</f>
        <v>0</v>
      </c>
    </row>
    <row r="54" spans="1:21" x14ac:dyDescent="0.25">
      <c r="A54" s="32">
        <f>'Information Sheet-COMPLETE 1st'!A63</f>
        <v>0</v>
      </c>
      <c r="B54" s="32">
        <f>'Information Sheet-COMPLETE 1st'!B63</f>
        <v>0</v>
      </c>
      <c r="C54" s="34">
        <f>'Period One'!I56</f>
        <v>0</v>
      </c>
      <c r="D54" s="37" t="str">
        <f>'Period One'!L56</f>
        <v>0</v>
      </c>
      <c r="E54" s="34">
        <f>'Period Two'!I56</f>
        <v>0</v>
      </c>
      <c r="F54" s="37" t="str">
        <f>'Period Two'!L56</f>
        <v>0</v>
      </c>
      <c r="G54" s="34">
        <f>'Period Three'!I56</f>
        <v>0</v>
      </c>
      <c r="H54" s="37" t="str">
        <f>'Period Three'!L56</f>
        <v>0</v>
      </c>
      <c r="I54" s="34">
        <f>'Period Four'!I56</f>
        <v>0</v>
      </c>
      <c r="J54" s="37" t="str">
        <f>'Period Four'!L56</f>
        <v>0</v>
      </c>
      <c r="K54" s="34">
        <f>'Period Five'!I56</f>
        <v>0</v>
      </c>
      <c r="L54" s="37" t="str">
        <f>'Period Five'!L56</f>
        <v>0</v>
      </c>
      <c r="M54" s="35">
        <f>'Period Six'!I56</f>
        <v>0</v>
      </c>
      <c r="N54" s="37" t="str">
        <f>'Period Six'!L56</f>
        <v>0</v>
      </c>
      <c r="O54" s="34">
        <f>'Period Seven'!I56</f>
        <v>0</v>
      </c>
      <c r="P54" s="37" t="str">
        <f>'Period Seven'!L56</f>
        <v>0</v>
      </c>
      <c r="Q54" s="34">
        <f>'Period Eight'!I56</f>
        <v>0</v>
      </c>
      <c r="R54" s="37" t="str">
        <f>'Period Eight'!L56</f>
        <v>0</v>
      </c>
      <c r="S54" s="34">
        <f>Table11[[#This Row],[Period 1 Hours]]+Table11[[#This Row],[Period 2 Hours ]]+Table11[[#This Row],[Period 3 Hours]]+Table11[[#This Row],[Period 4 Hours]]+Table11[[#This Row],[Period 5 Hours]]+Table11[[#This Row],[Period 6 Hours]]+Table11[[#This Row],[Period 7 Hours]]+Table11[[#This Row],[Period 8 Hours]]</f>
        <v>0</v>
      </c>
      <c r="T54" s="42">
        <f>Table11[[#This Row],[Period 1 Subsidy ]]+Table11[[#This Row],[Period 2 Subsidy ]]+Table11[[#This Row],[Period 3 Subsidy ]]+Table11[[#This Row],[Period 4 Subsidy ]]+Table11[[#This Row],[Period 5 Subsidy ]]+Table11[[#This Row],[Period 6 Subsidy ]]+Table11[[#This Row],[Period 7 Subsidy ]]+Table11[[#This Row],[Period 8 Subsidy ]]</f>
        <v>0</v>
      </c>
      <c r="U54" s="42">
        <f>IF(Table11[[#This Row],[Total Rebate for Employee]]&gt;0.01, 100,0)</f>
        <v>0</v>
      </c>
    </row>
    <row r="55" spans="1:21" x14ac:dyDescent="0.25">
      <c r="A55" s="32">
        <f>'Information Sheet-COMPLETE 1st'!A64</f>
        <v>0</v>
      </c>
      <c r="B55" s="32">
        <f>'Information Sheet-COMPLETE 1st'!B64</f>
        <v>0</v>
      </c>
      <c r="C55" s="34">
        <f>'Period One'!I57</f>
        <v>0</v>
      </c>
      <c r="D55" s="37" t="str">
        <f>'Period One'!L57</f>
        <v>0</v>
      </c>
      <c r="E55" s="34">
        <f>'Period Two'!I57</f>
        <v>0</v>
      </c>
      <c r="F55" s="37" t="str">
        <f>'Period Two'!L57</f>
        <v>0</v>
      </c>
      <c r="G55" s="34">
        <f>'Period Three'!I57</f>
        <v>0</v>
      </c>
      <c r="H55" s="37" t="str">
        <f>'Period Three'!L57</f>
        <v>0</v>
      </c>
      <c r="I55" s="34">
        <f>'Period Four'!I57</f>
        <v>0</v>
      </c>
      <c r="J55" s="37" t="str">
        <f>'Period Four'!L57</f>
        <v>0</v>
      </c>
      <c r="K55" s="34">
        <f>'Period Five'!I57</f>
        <v>0</v>
      </c>
      <c r="L55" s="37" t="str">
        <f>'Period Five'!L57</f>
        <v>0</v>
      </c>
      <c r="M55" s="35">
        <f>'Period Six'!I57</f>
        <v>0</v>
      </c>
      <c r="N55" s="37" t="str">
        <f>'Period Six'!L57</f>
        <v>0</v>
      </c>
      <c r="O55" s="34">
        <f>'Period Seven'!I57</f>
        <v>0</v>
      </c>
      <c r="P55" s="37" t="str">
        <f>'Period Seven'!L57</f>
        <v>0</v>
      </c>
      <c r="Q55" s="34">
        <f>'Period Eight'!I57</f>
        <v>0</v>
      </c>
      <c r="R55" s="37" t="str">
        <f>'Period Eight'!L57</f>
        <v>0</v>
      </c>
      <c r="S55" s="34">
        <f>Table11[[#This Row],[Period 1 Hours]]+Table11[[#This Row],[Period 2 Hours ]]+Table11[[#This Row],[Period 3 Hours]]+Table11[[#This Row],[Period 4 Hours]]+Table11[[#This Row],[Period 5 Hours]]+Table11[[#This Row],[Period 6 Hours]]+Table11[[#This Row],[Period 7 Hours]]+Table11[[#This Row],[Period 8 Hours]]</f>
        <v>0</v>
      </c>
      <c r="T55" s="42">
        <f>Table11[[#This Row],[Period 1 Subsidy ]]+Table11[[#This Row],[Period 2 Subsidy ]]+Table11[[#This Row],[Period 3 Subsidy ]]+Table11[[#This Row],[Period 4 Subsidy ]]+Table11[[#This Row],[Period 5 Subsidy ]]+Table11[[#This Row],[Period 6 Subsidy ]]+Table11[[#This Row],[Period 7 Subsidy ]]+Table11[[#This Row],[Period 8 Subsidy ]]</f>
        <v>0</v>
      </c>
      <c r="U55" s="42">
        <f>IF(Table11[[#This Row],[Total Rebate for Employee]]&gt;0.01, 100,0)</f>
        <v>0</v>
      </c>
    </row>
    <row r="56" spans="1:21" x14ac:dyDescent="0.25">
      <c r="A56" s="32">
        <f>'Information Sheet-COMPLETE 1st'!A65</f>
        <v>0</v>
      </c>
      <c r="B56" s="32">
        <f>'Information Sheet-COMPLETE 1st'!B65</f>
        <v>0</v>
      </c>
      <c r="C56" s="34">
        <f>'Period One'!I58</f>
        <v>0</v>
      </c>
      <c r="D56" s="37" t="str">
        <f>'Period One'!L58</f>
        <v>0</v>
      </c>
      <c r="E56" s="34">
        <f>'Period Two'!I58</f>
        <v>0</v>
      </c>
      <c r="F56" s="37" t="str">
        <f>'Period Two'!L58</f>
        <v>0</v>
      </c>
      <c r="G56" s="34">
        <f>'Period Three'!I58</f>
        <v>0</v>
      </c>
      <c r="H56" s="37" t="str">
        <f>'Period Three'!L58</f>
        <v>0</v>
      </c>
      <c r="I56" s="34">
        <f>'Period Four'!I58</f>
        <v>0</v>
      </c>
      <c r="J56" s="37" t="str">
        <f>'Period Four'!L58</f>
        <v>0</v>
      </c>
      <c r="K56" s="34">
        <f>'Period Five'!I58</f>
        <v>0</v>
      </c>
      <c r="L56" s="37" t="str">
        <f>'Period Five'!L58</f>
        <v>0</v>
      </c>
      <c r="M56" s="35">
        <f>'Period Six'!I58</f>
        <v>0</v>
      </c>
      <c r="N56" s="37" t="str">
        <f>'Period Six'!L58</f>
        <v>0</v>
      </c>
      <c r="O56" s="34">
        <f>'Period Seven'!I58</f>
        <v>0</v>
      </c>
      <c r="P56" s="37" t="str">
        <f>'Period Seven'!L58</f>
        <v>0</v>
      </c>
      <c r="Q56" s="34">
        <f>'Period Eight'!I58</f>
        <v>0</v>
      </c>
      <c r="R56" s="37" t="str">
        <f>'Period Eight'!L58</f>
        <v>0</v>
      </c>
      <c r="S56" s="34">
        <f>Table11[[#This Row],[Period 1 Hours]]+Table11[[#This Row],[Period 2 Hours ]]+Table11[[#This Row],[Period 3 Hours]]+Table11[[#This Row],[Period 4 Hours]]+Table11[[#This Row],[Period 5 Hours]]+Table11[[#This Row],[Period 6 Hours]]+Table11[[#This Row],[Period 7 Hours]]+Table11[[#This Row],[Period 8 Hours]]</f>
        <v>0</v>
      </c>
      <c r="T56" s="42">
        <f>Table11[[#This Row],[Period 1 Subsidy ]]+Table11[[#This Row],[Period 2 Subsidy ]]+Table11[[#This Row],[Period 3 Subsidy ]]+Table11[[#This Row],[Period 4 Subsidy ]]+Table11[[#This Row],[Period 5 Subsidy ]]+Table11[[#This Row],[Period 6 Subsidy ]]+Table11[[#This Row],[Period 7 Subsidy ]]+Table11[[#This Row],[Period 8 Subsidy ]]</f>
        <v>0</v>
      </c>
      <c r="U56" s="42">
        <f>IF(Table11[[#This Row],[Total Rebate for Employee]]&gt;0.01, 100,0)</f>
        <v>0</v>
      </c>
    </row>
    <row r="57" spans="1:21" x14ac:dyDescent="0.25">
      <c r="A57" s="32">
        <f>'Information Sheet-COMPLETE 1st'!A66</f>
        <v>0</v>
      </c>
      <c r="B57" s="32">
        <f>'Information Sheet-COMPLETE 1st'!B66</f>
        <v>0</v>
      </c>
      <c r="C57" s="34">
        <f>'Period One'!I59</f>
        <v>0</v>
      </c>
      <c r="D57" s="37" t="str">
        <f>'Period One'!L59</f>
        <v>0</v>
      </c>
      <c r="E57" s="34">
        <f>'Period Two'!I59</f>
        <v>0</v>
      </c>
      <c r="F57" s="37" t="str">
        <f>'Period Two'!L59</f>
        <v>0</v>
      </c>
      <c r="G57" s="34">
        <f>'Period Three'!I59</f>
        <v>0</v>
      </c>
      <c r="H57" s="37" t="str">
        <f>'Period Three'!L59</f>
        <v>0</v>
      </c>
      <c r="I57" s="34">
        <f>'Period Four'!I59</f>
        <v>0</v>
      </c>
      <c r="J57" s="37" t="str">
        <f>'Period Four'!L59</f>
        <v>0</v>
      </c>
      <c r="K57" s="34">
        <f>'Period Five'!I59</f>
        <v>0</v>
      </c>
      <c r="L57" s="37" t="str">
        <f>'Period Five'!L59</f>
        <v>0</v>
      </c>
      <c r="M57" s="35">
        <f>'Period Six'!I59</f>
        <v>0</v>
      </c>
      <c r="N57" s="37" t="str">
        <f>'Period Six'!L59</f>
        <v>0</v>
      </c>
      <c r="O57" s="34">
        <f>'Period Seven'!I59</f>
        <v>0</v>
      </c>
      <c r="P57" s="37" t="str">
        <f>'Period Seven'!L59</f>
        <v>0</v>
      </c>
      <c r="Q57" s="34">
        <f>'Period Eight'!I59</f>
        <v>0</v>
      </c>
      <c r="R57" s="37" t="str">
        <f>'Period Eight'!L59</f>
        <v>0</v>
      </c>
      <c r="S57" s="34">
        <f>Table11[[#This Row],[Period 1 Hours]]+Table11[[#This Row],[Period 2 Hours ]]+Table11[[#This Row],[Period 3 Hours]]+Table11[[#This Row],[Period 4 Hours]]+Table11[[#This Row],[Period 5 Hours]]+Table11[[#This Row],[Period 6 Hours]]+Table11[[#This Row],[Period 7 Hours]]+Table11[[#This Row],[Period 8 Hours]]</f>
        <v>0</v>
      </c>
      <c r="T57" s="42">
        <f>Table11[[#This Row],[Period 1 Subsidy ]]+Table11[[#This Row],[Period 2 Subsidy ]]+Table11[[#This Row],[Period 3 Subsidy ]]+Table11[[#This Row],[Period 4 Subsidy ]]+Table11[[#This Row],[Period 5 Subsidy ]]+Table11[[#This Row],[Period 6 Subsidy ]]+Table11[[#This Row],[Period 7 Subsidy ]]+Table11[[#This Row],[Period 8 Subsidy ]]</f>
        <v>0</v>
      </c>
      <c r="U57" s="42">
        <f>IF(Table11[[#This Row],[Total Rebate for Employee]]&gt;0.01, 100,0)</f>
        <v>0</v>
      </c>
    </row>
    <row r="58" spans="1:21" x14ac:dyDescent="0.25">
      <c r="A58" s="32">
        <f>'Information Sheet-COMPLETE 1st'!A67</f>
        <v>0</v>
      </c>
      <c r="B58" s="32">
        <f>'Information Sheet-COMPLETE 1st'!B67</f>
        <v>0</v>
      </c>
      <c r="C58" s="34">
        <f>'Period One'!I60</f>
        <v>0</v>
      </c>
      <c r="D58" s="37" t="str">
        <f>'Period One'!L60</f>
        <v>0</v>
      </c>
      <c r="E58" s="34">
        <f>'Period Two'!I60</f>
        <v>0</v>
      </c>
      <c r="F58" s="37" t="str">
        <f>'Period Two'!L60</f>
        <v>0</v>
      </c>
      <c r="G58" s="34">
        <f>'Period Three'!I60</f>
        <v>0</v>
      </c>
      <c r="H58" s="37" t="str">
        <f>'Period Three'!L60</f>
        <v>0</v>
      </c>
      <c r="I58" s="34">
        <f>'Period Four'!I60</f>
        <v>0</v>
      </c>
      <c r="J58" s="37" t="str">
        <f>'Period Four'!L60</f>
        <v>0</v>
      </c>
      <c r="K58" s="34">
        <f>'Period Five'!I60</f>
        <v>0</v>
      </c>
      <c r="L58" s="37" t="str">
        <f>'Period Five'!L60</f>
        <v>0</v>
      </c>
      <c r="M58" s="35">
        <f>'Period Six'!I60</f>
        <v>0</v>
      </c>
      <c r="N58" s="37" t="str">
        <f>'Period Six'!L60</f>
        <v>0</v>
      </c>
      <c r="O58" s="34">
        <f>'Period Seven'!I60</f>
        <v>0</v>
      </c>
      <c r="P58" s="37" t="str">
        <f>'Period Seven'!L60</f>
        <v>0</v>
      </c>
      <c r="Q58" s="34">
        <f>'Period Eight'!I60</f>
        <v>0</v>
      </c>
      <c r="R58" s="37" t="str">
        <f>'Period Eight'!L60</f>
        <v>0</v>
      </c>
      <c r="S58" s="34">
        <f>Table11[[#This Row],[Period 1 Hours]]+Table11[[#This Row],[Period 2 Hours ]]+Table11[[#This Row],[Period 3 Hours]]+Table11[[#This Row],[Period 4 Hours]]+Table11[[#This Row],[Period 5 Hours]]+Table11[[#This Row],[Period 6 Hours]]+Table11[[#This Row],[Period 7 Hours]]+Table11[[#This Row],[Period 8 Hours]]</f>
        <v>0</v>
      </c>
      <c r="T58" s="42">
        <f>Table11[[#This Row],[Period 1 Subsidy ]]+Table11[[#This Row],[Period 2 Subsidy ]]+Table11[[#This Row],[Period 3 Subsidy ]]+Table11[[#This Row],[Period 4 Subsidy ]]+Table11[[#This Row],[Period 5 Subsidy ]]+Table11[[#This Row],[Period 6 Subsidy ]]+Table11[[#This Row],[Period 7 Subsidy ]]+Table11[[#This Row],[Period 8 Subsidy ]]</f>
        <v>0</v>
      </c>
      <c r="U58" s="42">
        <f>IF(Table11[[#This Row],[Total Rebate for Employee]]&gt;0.01, 100,0)</f>
        <v>0</v>
      </c>
    </row>
    <row r="59" spans="1:21" x14ac:dyDescent="0.25">
      <c r="A59" s="32">
        <f>'Information Sheet-COMPLETE 1st'!A68</f>
        <v>0</v>
      </c>
      <c r="B59" s="32">
        <f>'Information Sheet-COMPLETE 1st'!B68</f>
        <v>0</v>
      </c>
      <c r="C59" s="34">
        <f>'Period One'!I61</f>
        <v>0</v>
      </c>
      <c r="D59" s="37" t="str">
        <f>'Period One'!L61</f>
        <v>0</v>
      </c>
      <c r="E59" s="34">
        <f>'Period Two'!I61</f>
        <v>0</v>
      </c>
      <c r="F59" s="37" t="str">
        <f>'Period Two'!L61</f>
        <v>0</v>
      </c>
      <c r="G59" s="34">
        <f>'Period Three'!I61</f>
        <v>0</v>
      </c>
      <c r="H59" s="37" t="str">
        <f>'Period Three'!L61</f>
        <v>0</v>
      </c>
      <c r="I59" s="34">
        <f>'Period Four'!I61</f>
        <v>0</v>
      </c>
      <c r="J59" s="37" t="str">
        <f>'Period Four'!L61</f>
        <v>0</v>
      </c>
      <c r="K59" s="34">
        <f>'Period Five'!I61</f>
        <v>0</v>
      </c>
      <c r="L59" s="37" t="str">
        <f>'Period Five'!L61</f>
        <v>0</v>
      </c>
      <c r="M59" s="35">
        <f>'Period Six'!I61</f>
        <v>0</v>
      </c>
      <c r="N59" s="37" t="str">
        <f>'Period Six'!L61</f>
        <v>0</v>
      </c>
      <c r="O59" s="34">
        <f>'Period Seven'!I61</f>
        <v>0</v>
      </c>
      <c r="P59" s="37" t="str">
        <f>'Period Seven'!L61</f>
        <v>0</v>
      </c>
      <c r="Q59" s="34">
        <f>'Period Eight'!I61</f>
        <v>0</v>
      </c>
      <c r="R59" s="37" t="str">
        <f>'Period Eight'!L61</f>
        <v>0</v>
      </c>
      <c r="S59" s="34">
        <f>Table11[[#This Row],[Period 1 Hours]]+Table11[[#This Row],[Period 2 Hours ]]+Table11[[#This Row],[Period 3 Hours]]+Table11[[#This Row],[Period 4 Hours]]+Table11[[#This Row],[Period 5 Hours]]+Table11[[#This Row],[Period 6 Hours]]+Table11[[#This Row],[Period 7 Hours]]+Table11[[#This Row],[Period 8 Hours]]</f>
        <v>0</v>
      </c>
      <c r="T59" s="42">
        <f>Table11[[#This Row],[Period 1 Subsidy ]]+Table11[[#This Row],[Period 2 Subsidy ]]+Table11[[#This Row],[Period 3 Subsidy ]]+Table11[[#This Row],[Period 4 Subsidy ]]+Table11[[#This Row],[Period 5 Subsidy ]]+Table11[[#This Row],[Period 6 Subsidy ]]+Table11[[#This Row],[Period 7 Subsidy ]]+Table11[[#This Row],[Period 8 Subsidy ]]</f>
        <v>0</v>
      </c>
      <c r="U59" s="42">
        <f>IF(Table11[[#This Row],[Total Rebate for Employee]]&gt;0.01, 100,0)</f>
        <v>0</v>
      </c>
    </row>
    <row r="60" spans="1:21" x14ac:dyDescent="0.25">
      <c r="A60" s="32">
        <f>'Information Sheet-COMPLETE 1st'!A69</f>
        <v>0</v>
      </c>
      <c r="B60" s="32">
        <f>'Information Sheet-COMPLETE 1st'!B69</f>
        <v>0</v>
      </c>
      <c r="C60" s="34">
        <f>'Period One'!I62</f>
        <v>0</v>
      </c>
      <c r="D60" s="37" t="str">
        <f>'Period One'!L62</f>
        <v>0</v>
      </c>
      <c r="E60" s="34">
        <f>'Period Two'!I62</f>
        <v>0</v>
      </c>
      <c r="F60" s="37" t="str">
        <f>'Period Two'!L62</f>
        <v>0</v>
      </c>
      <c r="G60" s="34">
        <f>'Period Three'!I62</f>
        <v>0</v>
      </c>
      <c r="H60" s="37" t="str">
        <f>'Period Three'!L62</f>
        <v>0</v>
      </c>
      <c r="I60" s="34">
        <f>'Period Four'!I62</f>
        <v>0</v>
      </c>
      <c r="J60" s="37" t="str">
        <f>'Period Four'!L62</f>
        <v>0</v>
      </c>
      <c r="K60" s="34">
        <f>'Period Five'!I62</f>
        <v>0</v>
      </c>
      <c r="L60" s="37" t="str">
        <f>'Period Five'!L62</f>
        <v>0</v>
      </c>
      <c r="M60" s="35">
        <f>'Period Six'!I62</f>
        <v>0</v>
      </c>
      <c r="N60" s="37" t="str">
        <f>'Period Six'!L62</f>
        <v>0</v>
      </c>
      <c r="O60" s="34">
        <f>'Period Seven'!I62</f>
        <v>0</v>
      </c>
      <c r="P60" s="37" t="str">
        <f>'Period Seven'!L62</f>
        <v>0</v>
      </c>
      <c r="Q60" s="34">
        <f>'Period Eight'!I62</f>
        <v>0</v>
      </c>
      <c r="R60" s="37" t="str">
        <f>'Period Eight'!L62</f>
        <v>0</v>
      </c>
      <c r="S60" s="34">
        <f>Table11[[#This Row],[Period 1 Hours]]+Table11[[#This Row],[Period 2 Hours ]]+Table11[[#This Row],[Period 3 Hours]]+Table11[[#This Row],[Period 4 Hours]]+Table11[[#This Row],[Period 5 Hours]]+Table11[[#This Row],[Period 6 Hours]]+Table11[[#This Row],[Period 7 Hours]]+Table11[[#This Row],[Period 8 Hours]]</f>
        <v>0</v>
      </c>
      <c r="T60" s="42">
        <f>Table11[[#This Row],[Period 1 Subsidy ]]+Table11[[#This Row],[Period 2 Subsidy ]]+Table11[[#This Row],[Period 3 Subsidy ]]+Table11[[#This Row],[Period 4 Subsidy ]]+Table11[[#This Row],[Period 5 Subsidy ]]+Table11[[#This Row],[Period 6 Subsidy ]]+Table11[[#This Row],[Period 7 Subsidy ]]+Table11[[#This Row],[Period 8 Subsidy ]]</f>
        <v>0</v>
      </c>
      <c r="U60" s="42">
        <f>IF(Table11[[#This Row],[Total Rebate for Employee]]&gt;0.01, 100,0)</f>
        <v>0</v>
      </c>
    </row>
    <row r="61" spans="1:21" x14ac:dyDescent="0.25">
      <c r="A61" s="32">
        <f>'Information Sheet-COMPLETE 1st'!A70</f>
        <v>0</v>
      </c>
      <c r="B61" s="32">
        <f>'Information Sheet-COMPLETE 1st'!B70</f>
        <v>0</v>
      </c>
      <c r="C61" s="34">
        <f>'Period One'!I63</f>
        <v>0</v>
      </c>
      <c r="D61" s="37" t="str">
        <f>'Period One'!L63</f>
        <v>0</v>
      </c>
      <c r="E61" s="34">
        <f>'Period Two'!I63</f>
        <v>0</v>
      </c>
      <c r="F61" s="37" t="str">
        <f>'Period Two'!L63</f>
        <v>0</v>
      </c>
      <c r="G61" s="34">
        <f>'Period Three'!I63</f>
        <v>0</v>
      </c>
      <c r="H61" s="37" t="str">
        <f>'Period Three'!L63</f>
        <v>0</v>
      </c>
      <c r="I61" s="34">
        <f>'Period Four'!I63</f>
        <v>0</v>
      </c>
      <c r="J61" s="37" t="str">
        <f>'Period Four'!L63</f>
        <v>0</v>
      </c>
      <c r="K61" s="34">
        <f>'Period Five'!I63</f>
        <v>0</v>
      </c>
      <c r="L61" s="37" t="str">
        <f>'Period Five'!L63</f>
        <v>0</v>
      </c>
      <c r="M61" s="35">
        <f>'Period Six'!I63</f>
        <v>0</v>
      </c>
      <c r="N61" s="37" t="str">
        <f>'Period Six'!L63</f>
        <v>0</v>
      </c>
      <c r="O61" s="34">
        <f>'Period Seven'!I63</f>
        <v>0</v>
      </c>
      <c r="P61" s="37" t="str">
        <f>'Period Seven'!L63</f>
        <v>0</v>
      </c>
      <c r="Q61" s="34">
        <f>'Period Eight'!I63</f>
        <v>0</v>
      </c>
      <c r="R61" s="37" t="str">
        <f>'Period Eight'!L63</f>
        <v>0</v>
      </c>
      <c r="S61" s="34">
        <f>Table11[[#This Row],[Period 1 Hours]]+Table11[[#This Row],[Period 2 Hours ]]+Table11[[#This Row],[Period 3 Hours]]+Table11[[#This Row],[Period 4 Hours]]+Table11[[#This Row],[Period 5 Hours]]+Table11[[#This Row],[Period 6 Hours]]+Table11[[#This Row],[Period 7 Hours]]+Table11[[#This Row],[Period 8 Hours]]</f>
        <v>0</v>
      </c>
      <c r="T61" s="42">
        <f>Table11[[#This Row],[Period 1 Subsidy ]]+Table11[[#This Row],[Period 2 Subsidy ]]+Table11[[#This Row],[Period 3 Subsidy ]]+Table11[[#This Row],[Period 4 Subsidy ]]+Table11[[#This Row],[Period 5 Subsidy ]]+Table11[[#This Row],[Period 6 Subsidy ]]+Table11[[#This Row],[Period 7 Subsidy ]]+Table11[[#This Row],[Period 8 Subsidy ]]</f>
        <v>0</v>
      </c>
      <c r="U61" s="42">
        <f>IF(Table11[[#This Row],[Total Rebate for Employee]]&gt;0.01, 100,0)</f>
        <v>0</v>
      </c>
    </row>
    <row r="62" spans="1:21" x14ac:dyDescent="0.25">
      <c r="A62" s="32">
        <f>'Information Sheet-COMPLETE 1st'!A71</f>
        <v>0</v>
      </c>
      <c r="B62" s="32">
        <f>'Information Sheet-COMPLETE 1st'!B71</f>
        <v>0</v>
      </c>
      <c r="C62" s="34">
        <f>'Period One'!I64</f>
        <v>0</v>
      </c>
      <c r="D62" s="37" t="str">
        <f>'Period One'!L64</f>
        <v>0</v>
      </c>
      <c r="E62" s="34">
        <f>'Period Two'!I64</f>
        <v>0</v>
      </c>
      <c r="F62" s="37" t="str">
        <f>'Period Two'!L64</f>
        <v>0</v>
      </c>
      <c r="G62" s="34">
        <f>'Period Three'!I64</f>
        <v>0</v>
      </c>
      <c r="H62" s="37" t="str">
        <f>'Period Three'!L64</f>
        <v>0</v>
      </c>
      <c r="I62" s="34">
        <f>'Period Four'!I64</f>
        <v>0</v>
      </c>
      <c r="J62" s="37" t="str">
        <f>'Period Four'!L64</f>
        <v>0</v>
      </c>
      <c r="K62" s="34">
        <f>'Period Five'!I64</f>
        <v>0</v>
      </c>
      <c r="L62" s="37" t="str">
        <f>'Period Five'!L64</f>
        <v>0</v>
      </c>
      <c r="M62" s="35">
        <f>'Period Six'!I64</f>
        <v>0</v>
      </c>
      <c r="N62" s="37" t="str">
        <f>'Period Six'!L64</f>
        <v>0</v>
      </c>
      <c r="O62" s="34">
        <f>'Period Seven'!I64</f>
        <v>0</v>
      </c>
      <c r="P62" s="37" t="str">
        <f>'Period Seven'!L64</f>
        <v>0</v>
      </c>
      <c r="Q62" s="34">
        <f>'Period Eight'!I64</f>
        <v>0</v>
      </c>
      <c r="R62" s="37" t="str">
        <f>'Period Eight'!L64</f>
        <v>0</v>
      </c>
      <c r="S62" s="34">
        <f>Table11[[#This Row],[Period 1 Hours]]+Table11[[#This Row],[Period 2 Hours ]]+Table11[[#This Row],[Period 3 Hours]]+Table11[[#This Row],[Period 4 Hours]]+Table11[[#This Row],[Period 5 Hours]]+Table11[[#This Row],[Period 6 Hours]]+Table11[[#This Row],[Period 7 Hours]]+Table11[[#This Row],[Period 8 Hours]]</f>
        <v>0</v>
      </c>
      <c r="T62" s="42">
        <f>Table11[[#This Row],[Period 1 Subsidy ]]+Table11[[#This Row],[Period 2 Subsidy ]]+Table11[[#This Row],[Period 3 Subsidy ]]+Table11[[#This Row],[Period 4 Subsidy ]]+Table11[[#This Row],[Period 5 Subsidy ]]+Table11[[#This Row],[Period 6 Subsidy ]]+Table11[[#This Row],[Period 7 Subsidy ]]+Table11[[#This Row],[Period 8 Subsidy ]]</f>
        <v>0</v>
      </c>
      <c r="U62" s="42">
        <f>IF(Table11[[#This Row],[Total Rebate for Employee]]&gt;0.01, 100,0)</f>
        <v>0</v>
      </c>
    </row>
    <row r="63" spans="1:21" x14ac:dyDescent="0.25">
      <c r="A63" s="32">
        <f>'Information Sheet-COMPLETE 1st'!A72</f>
        <v>0</v>
      </c>
      <c r="B63" s="32">
        <f>'Information Sheet-COMPLETE 1st'!B72</f>
        <v>0</v>
      </c>
      <c r="C63" s="34">
        <f>'Period One'!I65</f>
        <v>0</v>
      </c>
      <c r="D63" s="37" t="str">
        <f>'Period One'!L65</f>
        <v>0</v>
      </c>
      <c r="E63" s="34">
        <f>'Period Two'!I65</f>
        <v>0</v>
      </c>
      <c r="F63" s="37" t="str">
        <f>'Period Two'!L65</f>
        <v>0</v>
      </c>
      <c r="G63" s="34">
        <f>'Period Three'!I65</f>
        <v>0</v>
      </c>
      <c r="H63" s="37" t="str">
        <f>'Period Three'!L65</f>
        <v>0</v>
      </c>
      <c r="I63" s="34">
        <f>'Period Four'!I65</f>
        <v>0</v>
      </c>
      <c r="J63" s="37" t="str">
        <f>'Period Four'!L65</f>
        <v>0</v>
      </c>
      <c r="K63" s="34">
        <f>'Period Five'!I65</f>
        <v>0</v>
      </c>
      <c r="L63" s="37" t="str">
        <f>'Period Five'!L65</f>
        <v>0</v>
      </c>
      <c r="M63" s="35">
        <f>'Period Six'!I65</f>
        <v>0</v>
      </c>
      <c r="N63" s="37" t="str">
        <f>'Period Six'!L65</f>
        <v>0</v>
      </c>
      <c r="O63" s="34">
        <f>'Period Seven'!I65</f>
        <v>0</v>
      </c>
      <c r="P63" s="37" t="str">
        <f>'Period Seven'!L65</f>
        <v>0</v>
      </c>
      <c r="Q63" s="34">
        <f>'Period Eight'!I65</f>
        <v>0</v>
      </c>
      <c r="R63" s="37" t="str">
        <f>'Period Eight'!L65</f>
        <v>0</v>
      </c>
      <c r="S63" s="34">
        <f>Table11[[#This Row],[Period 1 Hours]]+Table11[[#This Row],[Period 2 Hours ]]+Table11[[#This Row],[Period 3 Hours]]+Table11[[#This Row],[Period 4 Hours]]+Table11[[#This Row],[Period 5 Hours]]+Table11[[#This Row],[Period 6 Hours]]+Table11[[#This Row],[Period 7 Hours]]+Table11[[#This Row],[Period 8 Hours]]</f>
        <v>0</v>
      </c>
      <c r="T63" s="42">
        <f>Table11[[#This Row],[Period 1 Subsidy ]]+Table11[[#This Row],[Period 2 Subsidy ]]+Table11[[#This Row],[Period 3 Subsidy ]]+Table11[[#This Row],[Period 4 Subsidy ]]+Table11[[#This Row],[Period 5 Subsidy ]]+Table11[[#This Row],[Period 6 Subsidy ]]+Table11[[#This Row],[Period 7 Subsidy ]]+Table11[[#This Row],[Period 8 Subsidy ]]</f>
        <v>0</v>
      </c>
      <c r="U63" s="42">
        <f>IF(Table11[[#This Row],[Total Rebate for Employee]]&gt;0.01, 100,0)</f>
        <v>0</v>
      </c>
    </row>
    <row r="64" spans="1:21" x14ac:dyDescent="0.25">
      <c r="A64" s="32">
        <f>'Information Sheet-COMPLETE 1st'!A73</f>
        <v>0</v>
      </c>
      <c r="B64" s="32">
        <f>'Information Sheet-COMPLETE 1st'!B73</f>
        <v>0</v>
      </c>
      <c r="C64" s="34">
        <f>'Period One'!I66</f>
        <v>0</v>
      </c>
      <c r="D64" s="37" t="str">
        <f>'Period One'!L66</f>
        <v>0</v>
      </c>
      <c r="E64" s="34">
        <f>'Period Two'!I66</f>
        <v>0</v>
      </c>
      <c r="F64" s="37" t="str">
        <f>'Period Two'!L66</f>
        <v>0</v>
      </c>
      <c r="G64" s="34">
        <f>'Period Three'!I66</f>
        <v>0</v>
      </c>
      <c r="H64" s="37" t="str">
        <f>'Period Three'!L66</f>
        <v>0</v>
      </c>
      <c r="I64" s="34">
        <f>'Period Four'!I66</f>
        <v>0</v>
      </c>
      <c r="J64" s="37" t="str">
        <f>'Period Four'!L66</f>
        <v>0</v>
      </c>
      <c r="K64" s="34">
        <f>'Period Five'!I66</f>
        <v>0</v>
      </c>
      <c r="L64" s="37" t="str">
        <f>'Period Five'!L66</f>
        <v>0</v>
      </c>
      <c r="M64" s="35">
        <f>'Period Six'!I66</f>
        <v>0</v>
      </c>
      <c r="N64" s="37" t="str">
        <f>'Period Six'!L66</f>
        <v>0</v>
      </c>
      <c r="O64" s="34">
        <f>'Period Seven'!I66</f>
        <v>0</v>
      </c>
      <c r="P64" s="37" t="str">
        <f>'Period Seven'!L66</f>
        <v>0</v>
      </c>
      <c r="Q64" s="34">
        <f>'Period Eight'!I66</f>
        <v>0</v>
      </c>
      <c r="R64" s="37" t="str">
        <f>'Period Eight'!L66</f>
        <v>0</v>
      </c>
      <c r="S64" s="34">
        <f>Table11[[#This Row],[Period 1 Hours]]+Table11[[#This Row],[Period 2 Hours ]]+Table11[[#This Row],[Period 3 Hours]]+Table11[[#This Row],[Period 4 Hours]]+Table11[[#This Row],[Period 5 Hours]]+Table11[[#This Row],[Period 6 Hours]]+Table11[[#This Row],[Period 7 Hours]]+Table11[[#This Row],[Period 8 Hours]]</f>
        <v>0</v>
      </c>
      <c r="T64" s="42">
        <f>Table11[[#This Row],[Period 1 Subsidy ]]+Table11[[#This Row],[Period 2 Subsidy ]]+Table11[[#This Row],[Period 3 Subsidy ]]+Table11[[#This Row],[Period 4 Subsidy ]]+Table11[[#This Row],[Period 5 Subsidy ]]+Table11[[#This Row],[Period 6 Subsidy ]]+Table11[[#This Row],[Period 7 Subsidy ]]+Table11[[#This Row],[Period 8 Subsidy ]]</f>
        <v>0</v>
      </c>
      <c r="U64" s="42">
        <f>IF(Table11[[#This Row],[Total Rebate for Employee]]&gt;0.01, 100,0)</f>
        <v>0</v>
      </c>
    </row>
    <row r="65" spans="1:21" x14ac:dyDescent="0.25">
      <c r="A65" s="32">
        <f>'Information Sheet-COMPLETE 1st'!A74</f>
        <v>0</v>
      </c>
      <c r="B65" s="32">
        <f>'Information Sheet-COMPLETE 1st'!B74</f>
        <v>0</v>
      </c>
      <c r="C65" s="34">
        <f>'Period One'!I67</f>
        <v>0</v>
      </c>
      <c r="D65" s="37" t="str">
        <f>'Period One'!L67</f>
        <v>0</v>
      </c>
      <c r="E65" s="34">
        <f>'Period Two'!I67</f>
        <v>0</v>
      </c>
      <c r="F65" s="37" t="str">
        <f>'Period Two'!L67</f>
        <v>0</v>
      </c>
      <c r="G65" s="34">
        <f>'Period Three'!I67</f>
        <v>0</v>
      </c>
      <c r="H65" s="37" t="str">
        <f>'Period Three'!L67</f>
        <v>0</v>
      </c>
      <c r="I65" s="34">
        <f>'Period Four'!I67</f>
        <v>0</v>
      </c>
      <c r="J65" s="37" t="str">
        <f>'Period Four'!L67</f>
        <v>0</v>
      </c>
      <c r="K65" s="34">
        <f>'Period Five'!I67</f>
        <v>0</v>
      </c>
      <c r="L65" s="37" t="str">
        <f>'Period Five'!L67</f>
        <v>0</v>
      </c>
      <c r="M65" s="35">
        <f>'Period Six'!I67</f>
        <v>0</v>
      </c>
      <c r="N65" s="37" t="str">
        <f>'Period Six'!L67</f>
        <v>0</v>
      </c>
      <c r="O65" s="34">
        <f>'Period Seven'!I67</f>
        <v>0</v>
      </c>
      <c r="P65" s="37" t="str">
        <f>'Period Seven'!L67</f>
        <v>0</v>
      </c>
      <c r="Q65" s="34">
        <f>'Period Eight'!I67</f>
        <v>0</v>
      </c>
      <c r="R65" s="37" t="str">
        <f>'Period Eight'!L67</f>
        <v>0</v>
      </c>
      <c r="S65" s="34">
        <f>Table11[[#This Row],[Period 1 Hours]]+Table11[[#This Row],[Period 2 Hours ]]+Table11[[#This Row],[Period 3 Hours]]+Table11[[#This Row],[Period 4 Hours]]+Table11[[#This Row],[Period 5 Hours]]+Table11[[#This Row],[Period 6 Hours]]+Table11[[#This Row],[Period 7 Hours]]+Table11[[#This Row],[Period 8 Hours]]</f>
        <v>0</v>
      </c>
      <c r="T65" s="42">
        <f>Table11[[#This Row],[Period 1 Subsidy ]]+Table11[[#This Row],[Period 2 Subsidy ]]+Table11[[#This Row],[Period 3 Subsidy ]]+Table11[[#This Row],[Period 4 Subsidy ]]+Table11[[#This Row],[Period 5 Subsidy ]]+Table11[[#This Row],[Period 6 Subsidy ]]+Table11[[#This Row],[Period 7 Subsidy ]]+Table11[[#This Row],[Period 8 Subsidy ]]</f>
        <v>0</v>
      </c>
      <c r="U65" s="42">
        <f>IF(Table11[[#This Row],[Total Rebate for Employee]]&gt;0.01, 100,0)</f>
        <v>0</v>
      </c>
    </row>
    <row r="66" spans="1:21" x14ac:dyDescent="0.25">
      <c r="A66" s="32">
        <f>'Information Sheet-COMPLETE 1st'!A75</f>
        <v>0</v>
      </c>
      <c r="B66" s="32">
        <f>'Information Sheet-COMPLETE 1st'!B75</f>
        <v>0</v>
      </c>
      <c r="C66" s="34">
        <f>'Period One'!I68</f>
        <v>0</v>
      </c>
      <c r="D66" s="37" t="str">
        <f>'Period One'!L68</f>
        <v>0</v>
      </c>
      <c r="E66" s="34">
        <f>'Period Two'!I68</f>
        <v>0</v>
      </c>
      <c r="F66" s="37" t="str">
        <f>'Period Two'!L68</f>
        <v>0</v>
      </c>
      <c r="G66" s="34">
        <f>'Period Three'!I68</f>
        <v>0</v>
      </c>
      <c r="H66" s="37" t="str">
        <f>'Period Three'!L68</f>
        <v>0</v>
      </c>
      <c r="I66" s="34">
        <f>'Period Four'!I68</f>
        <v>0</v>
      </c>
      <c r="J66" s="37" t="str">
        <f>'Period Four'!L68</f>
        <v>0</v>
      </c>
      <c r="K66" s="34">
        <f>'Period Five'!I68</f>
        <v>0</v>
      </c>
      <c r="L66" s="37" t="str">
        <f>'Period Five'!L68</f>
        <v>0</v>
      </c>
      <c r="M66" s="35">
        <f>'Period Six'!I68</f>
        <v>0</v>
      </c>
      <c r="N66" s="37" t="str">
        <f>'Period Six'!L68</f>
        <v>0</v>
      </c>
      <c r="O66" s="34">
        <f>'Period Seven'!I68</f>
        <v>0</v>
      </c>
      <c r="P66" s="37" t="str">
        <f>'Period Seven'!L68</f>
        <v>0</v>
      </c>
      <c r="Q66" s="34">
        <f>'Period Eight'!I68</f>
        <v>0</v>
      </c>
      <c r="R66" s="37" t="str">
        <f>'Period Eight'!L68</f>
        <v>0</v>
      </c>
      <c r="S66" s="34">
        <f>Table11[[#This Row],[Period 1 Hours]]+Table11[[#This Row],[Period 2 Hours ]]+Table11[[#This Row],[Period 3 Hours]]+Table11[[#This Row],[Period 4 Hours]]+Table11[[#This Row],[Period 5 Hours]]+Table11[[#This Row],[Period 6 Hours]]+Table11[[#This Row],[Period 7 Hours]]+Table11[[#This Row],[Period 8 Hours]]</f>
        <v>0</v>
      </c>
      <c r="T66" s="42">
        <f>Table11[[#This Row],[Period 1 Subsidy ]]+Table11[[#This Row],[Period 2 Subsidy ]]+Table11[[#This Row],[Period 3 Subsidy ]]+Table11[[#This Row],[Period 4 Subsidy ]]+Table11[[#This Row],[Period 5 Subsidy ]]+Table11[[#This Row],[Period 6 Subsidy ]]+Table11[[#This Row],[Period 7 Subsidy ]]+Table11[[#This Row],[Period 8 Subsidy ]]</f>
        <v>0</v>
      </c>
      <c r="U66" s="42">
        <f>IF(Table11[[#This Row],[Total Rebate for Employee]]&gt;0.01, 100,0)</f>
        <v>0</v>
      </c>
    </row>
    <row r="67" spans="1:21" x14ac:dyDescent="0.25">
      <c r="A67" s="32">
        <f>'Information Sheet-COMPLETE 1st'!A76</f>
        <v>0</v>
      </c>
      <c r="B67" s="32">
        <f>'Information Sheet-COMPLETE 1st'!B76</f>
        <v>0</v>
      </c>
      <c r="C67" s="34">
        <f>'Period One'!I69</f>
        <v>0</v>
      </c>
      <c r="D67" s="37" t="str">
        <f>'Period One'!L69</f>
        <v>0</v>
      </c>
      <c r="E67" s="34">
        <f>'Period Two'!I69</f>
        <v>0</v>
      </c>
      <c r="F67" s="37" t="str">
        <f>'Period Two'!L69</f>
        <v>0</v>
      </c>
      <c r="G67" s="34">
        <f>'Period Three'!I69</f>
        <v>0</v>
      </c>
      <c r="H67" s="37" t="str">
        <f>'Period Three'!L69</f>
        <v>0</v>
      </c>
      <c r="I67" s="34">
        <f>'Period Four'!I69</f>
        <v>0</v>
      </c>
      <c r="J67" s="37" t="str">
        <f>'Period Four'!L69</f>
        <v>0</v>
      </c>
      <c r="K67" s="34">
        <f>'Period Five'!I69</f>
        <v>0</v>
      </c>
      <c r="L67" s="37" t="str">
        <f>'Period Five'!L69</f>
        <v>0</v>
      </c>
      <c r="M67" s="35">
        <f>'Period Six'!I69</f>
        <v>0</v>
      </c>
      <c r="N67" s="37" t="str">
        <f>'Period Six'!L69</f>
        <v>0</v>
      </c>
      <c r="O67" s="34">
        <f>'Period Seven'!I69</f>
        <v>0</v>
      </c>
      <c r="P67" s="37" t="str">
        <f>'Period Seven'!L69</f>
        <v>0</v>
      </c>
      <c r="Q67" s="34">
        <f>'Period Eight'!I69</f>
        <v>0</v>
      </c>
      <c r="R67" s="37" t="str">
        <f>'Period Eight'!L69</f>
        <v>0</v>
      </c>
      <c r="S67" s="34">
        <f>Table11[[#This Row],[Period 1 Hours]]+Table11[[#This Row],[Period 2 Hours ]]+Table11[[#This Row],[Period 3 Hours]]+Table11[[#This Row],[Period 4 Hours]]+Table11[[#This Row],[Period 5 Hours]]+Table11[[#This Row],[Period 6 Hours]]+Table11[[#This Row],[Period 7 Hours]]+Table11[[#This Row],[Period 8 Hours]]</f>
        <v>0</v>
      </c>
      <c r="T67" s="42">
        <f>Table11[[#This Row],[Period 1 Subsidy ]]+Table11[[#This Row],[Period 2 Subsidy ]]+Table11[[#This Row],[Period 3 Subsidy ]]+Table11[[#This Row],[Period 4 Subsidy ]]+Table11[[#This Row],[Period 5 Subsidy ]]+Table11[[#This Row],[Period 6 Subsidy ]]+Table11[[#This Row],[Period 7 Subsidy ]]+Table11[[#This Row],[Period 8 Subsidy ]]</f>
        <v>0</v>
      </c>
      <c r="U67" s="42">
        <f>IF(Table11[[#This Row],[Total Rebate for Employee]]&gt;0.01, 100,0)</f>
        <v>0</v>
      </c>
    </row>
    <row r="68" spans="1:21" x14ac:dyDescent="0.25">
      <c r="A68" s="32">
        <f>'Information Sheet-COMPLETE 1st'!A77</f>
        <v>0</v>
      </c>
      <c r="B68" s="32">
        <f>'Information Sheet-COMPLETE 1st'!B77</f>
        <v>0</v>
      </c>
      <c r="C68" s="34">
        <f>'Period One'!I70</f>
        <v>0</v>
      </c>
      <c r="D68" s="37" t="str">
        <f>'Period One'!L70</f>
        <v>0</v>
      </c>
      <c r="E68" s="34">
        <f>'Period Two'!I70</f>
        <v>0</v>
      </c>
      <c r="F68" s="37" t="str">
        <f>'Period Two'!L70</f>
        <v>0</v>
      </c>
      <c r="G68" s="34">
        <f>'Period Three'!I70</f>
        <v>0</v>
      </c>
      <c r="H68" s="37" t="str">
        <f>'Period Three'!L70</f>
        <v>0</v>
      </c>
      <c r="I68" s="34">
        <f>'Period Four'!I70</f>
        <v>0</v>
      </c>
      <c r="J68" s="37" t="str">
        <f>'Period Four'!L70</f>
        <v>0</v>
      </c>
      <c r="K68" s="34">
        <f>'Period Five'!I70</f>
        <v>0</v>
      </c>
      <c r="L68" s="37" t="str">
        <f>'Period Five'!L70</f>
        <v>0</v>
      </c>
      <c r="M68" s="35">
        <f>'Period Six'!I70</f>
        <v>0</v>
      </c>
      <c r="N68" s="37" t="str">
        <f>'Period Six'!L70</f>
        <v>0</v>
      </c>
      <c r="O68" s="34">
        <f>'Period Seven'!I70</f>
        <v>0</v>
      </c>
      <c r="P68" s="37" t="str">
        <f>'Period Seven'!L70</f>
        <v>0</v>
      </c>
      <c r="Q68" s="34">
        <f>'Period Eight'!I70</f>
        <v>0</v>
      </c>
      <c r="R68" s="37" t="str">
        <f>'Period Eight'!L70</f>
        <v>0</v>
      </c>
      <c r="S68" s="34">
        <f>Table11[[#This Row],[Period 1 Hours]]+Table11[[#This Row],[Period 2 Hours ]]+Table11[[#This Row],[Period 3 Hours]]+Table11[[#This Row],[Period 4 Hours]]+Table11[[#This Row],[Period 5 Hours]]+Table11[[#This Row],[Period 6 Hours]]+Table11[[#This Row],[Period 7 Hours]]+Table11[[#This Row],[Period 8 Hours]]</f>
        <v>0</v>
      </c>
      <c r="T68" s="42">
        <f>Table11[[#This Row],[Period 1 Subsidy ]]+Table11[[#This Row],[Period 2 Subsidy ]]+Table11[[#This Row],[Period 3 Subsidy ]]+Table11[[#This Row],[Period 4 Subsidy ]]+Table11[[#This Row],[Period 5 Subsidy ]]+Table11[[#This Row],[Period 6 Subsidy ]]+Table11[[#This Row],[Period 7 Subsidy ]]+Table11[[#This Row],[Period 8 Subsidy ]]</f>
        <v>0</v>
      </c>
      <c r="U68" s="42">
        <f>IF(Table11[[#This Row],[Total Rebate for Employee]]&gt;0.01, 100,0)</f>
        <v>0</v>
      </c>
    </row>
    <row r="69" spans="1:21" x14ac:dyDescent="0.25">
      <c r="A69" s="32">
        <f>'Information Sheet-COMPLETE 1st'!A78</f>
        <v>0</v>
      </c>
      <c r="B69" s="32">
        <f>'Information Sheet-COMPLETE 1st'!B78</f>
        <v>0</v>
      </c>
      <c r="C69" s="34">
        <f>'Period One'!I71</f>
        <v>0</v>
      </c>
      <c r="D69" s="37" t="str">
        <f>'Period One'!L71</f>
        <v>0</v>
      </c>
      <c r="E69" s="34">
        <f>'Period Two'!I71</f>
        <v>0</v>
      </c>
      <c r="F69" s="37" t="str">
        <f>'Period Two'!L71</f>
        <v>0</v>
      </c>
      <c r="G69" s="34">
        <f>'Period Three'!I71</f>
        <v>0</v>
      </c>
      <c r="H69" s="37" t="str">
        <f>'Period Three'!L71</f>
        <v>0</v>
      </c>
      <c r="I69" s="34">
        <f>'Period Four'!I71</f>
        <v>0</v>
      </c>
      <c r="J69" s="37" t="str">
        <f>'Period Four'!L71</f>
        <v>0</v>
      </c>
      <c r="K69" s="34">
        <f>'Period Five'!I71</f>
        <v>0</v>
      </c>
      <c r="L69" s="37" t="str">
        <f>'Period Five'!L71</f>
        <v>0</v>
      </c>
      <c r="M69" s="35">
        <f>'Period Six'!I71</f>
        <v>0</v>
      </c>
      <c r="N69" s="37" t="str">
        <f>'Period Six'!L71</f>
        <v>0</v>
      </c>
      <c r="O69" s="34">
        <f>'Period Seven'!I71</f>
        <v>0</v>
      </c>
      <c r="P69" s="37" t="str">
        <f>'Period Seven'!L71</f>
        <v>0</v>
      </c>
      <c r="Q69" s="34">
        <f>'Period Eight'!I71</f>
        <v>0</v>
      </c>
      <c r="R69" s="37" t="str">
        <f>'Period Eight'!L71</f>
        <v>0</v>
      </c>
      <c r="S69" s="34">
        <f>Table11[[#This Row],[Period 1 Hours]]+Table11[[#This Row],[Period 2 Hours ]]+Table11[[#This Row],[Period 3 Hours]]+Table11[[#This Row],[Period 4 Hours]]+Table11[[#This Row],[Period 5 Hours]]+Table11[[#This Row],[Period 6 Hours]]+Table11[[#This Row],[Period 7 Hours]]+Table11[[#This Row],[Period 8 Hours]]</f>
        <v>0</v>
      </c>
      <c r="T69" s="42">
        <f>Table11[[#This Row],[Period 1 Subsidy ]]+Table11[[#This Row],[Period 2 Subsidy ]]+Table11[[#This Row],[Period 3 Subsidy ]]+Table11[[#This Row],[Period 4 Subsidy ]]+Table11[[#This Row],[Period 5 Subsidy ]]+Table11[[#This Row],[Period 6 Subsidy ]]+Table11[[#This Row],[Period 7 Subsidy ]]+Table11[[#This Row],[Period 8 Subsidy ]]</f>
        <v>0</v>
      </c>
      <c r="U69" s="42">
        <f>IF(Table11[[#This Row],[Total Rebate for Employee]]&gt;0.01, 100,0)</f>
        <v>0</v>
      </c>
    </row>
    <row r="70" spans="1:21" x14ac:dyDescent="0.25">
      <c r="A70" s="32">
        <f>'Information Sheet-COMPLETE 1st'!A79</f>
        <v>0</v>
      </c>
      <c r="B70" s="32">
        <f>'Information Sheet-COMPLETE 1st'!B79</f>
        <v>0</v>
      </c>
      <c r="C70" s="34">
        <f>'Period One'!I72</f>
        <v>0</v>
      </c>
      <c r="D70" s="37" t="str">
        <f>'Period One'!L72</f>
        <v>0</v>
      </c>
      <c r="E70" s="34">
        <f>'Period Two'!I72</f>
        <v>0</v>
      </c>
      <c r="F70" s="37" t="str">
        <f>'Period Two'!L72</f>
        <v>0</v>
      </c>
      <c r="G70" s="34">
        <f>'Period Three'!I72</f>
        <v>0</v>
      </c>
      <c r="H70" s="37" t="str">
        <f>'Period Three'!L72</f>
        <v>0</v>
      </c>
      <c r="I70" s="34">
        <f>'Period Four'!I72</f>
        <v>0</v>
      </c>
      <c r="J70" s="37" t="str">
        <f>'Period Four'!L72</f>
        <v>0</v>
      </c>
      <c r="K70" s="34">
        <f>'Period Five'!I72</f>
        <v>0</v>
      </c>
      <c r="L70" s="37" t="str">
        <f>'Period Five'!L72</f>
        <v>0</v>
      </c>
      <c r="M70" s="35">
        <f>'Period Six'!I72</f>
        <v>0</v>
      </c>
      <c r="N70" s="37" t="str">
        <f>'Period Six'!L72</f>
        <v>0</v>
      </c>
      <c r="O70" s="34">
        <f>'Period Seven'!I72</f>
        <v>0</v>
      </c>
      <c r="P70" s="37" t="str">
        <f>'Period Seven'!L72</f>
        <v>0</v>
      </c>
      <c r="Q70" s="34">
        <f>'Period Eight'!I72</f>
        <v>0</v>
      </c>
      <c r="R70" s="37" t="str">
        <f>'Period Eight'!L72</f>
        <v>0</v>
      </c>
      <c r="S70" s="34">
        <f>Table11[[#This Row],[Period 1 Hours]]+Table11[[#This Row],[Period 2 Hours ]]+Table11[[#This Row],[Period 3 Hours]]+Table11[[#This Row],[Period 4 Hours]]+Table11[[#This Row],[Period 5 Hours]]+Table11[[#This Row],[Period 6 Hours]]+Table11[[#This Row],[Period 7 Hours]]+Table11[[#This Row],[Period 8 Hours]]</f>
        <v>0</v>
      </c>
      <c r="T70" s="42">
        <f>Table11[[#This Row],[Period 1 Subsidy ]]+Table11[[#This Row],[Period 2 Subsidy ]]+Table11[[#This Row],[Period 3 Subsidy ]]+Table11[[#This Row],[Period 4 Subsidy ]]+Table11[[#This Row],[Period 5 Subsidy ]]+Table11[[#This Row],[Period 6 Subsidy ]]+Table11[[#This Row],[Period 7 Subsidy ]]+Table11[[#This Row],[Period 8 Subsidy ]]</f>
        <v>0</v>
      </c>
      <c r="U70" s="42">
        <f>IF(Table11[[#This Row],[Total Rebate for Employee]]&gt;0.01, 100,0)</f>
        <v>0</v>
      </c>
    </row>
    <row r="71" spans="1:21" x14ac:dyDescent="0.25">
      <c r="A71" s="32">
        <f>'Information Sheet-COMPLETE 1st'!A80</f>
        <v>0</v>
      </c>
      <c r="B71" s="32">
        <f>'Information Sheet-COMPLETE 1st'!B80</f>
        <v>0</v>
      </c>
      <c r="C71" s="34">
        <f>'Period One'!I73</f>
        <v>0</v>
      </c>
      <c r="D71" s="37" t="str">
        <f>'Period One'!L73</f>
        <v>0</v>
      </c>
      <c r="E71" s="34">
        <f>'Period Two'!I73</f>
        <v>0</v>
      </c>
      <c r="F71" s="37" t="str">
        <f>'Period Two'!L73</f>
        <v>0</v>
      </c>
      <c r="G71" s="34">
        <f>'Period Three'!I73</f>
        <v>0</v>
      </c>
      <c r="H71" s="37" t="str">
        <f>'Period Three'!L73</f>
        <v>0</v>
      </c>
      <c r="I71" s="34">
        <f>'Period Four'!I73</f>
        <v>0</v>
      </c>
      <c r="J71" s="37" t="str">
        <f>'Period Four'!L73</f>
        <v>0</v>
      </c>
      <c r="K71" s="34">
        <f>'Period Five'!I73</f>
        <v>0</v>
      </c>
      <c r="L71" s="37" t="str">
        <f>'Period Five'!L73</f>
        <v>0</v>
      </c>
      <c r="M71" s="35">
        <f>'Period Six'!I73</f>
        <v>0</v>
      </c>
      <c r="N71" s="37" t="str">
        <f>'Period Six'!L73</f>
        <v>0</v>
      </c>
      <c r="O71" s="34">
        <f>'Period Seven'!I73</f>
        <v>0</v>
      </c>
      <c r="P71" s="37" t="str">
        <f>'Period Seven'!L73</f>
        <v>0</v>
      </c>
      <c r="Q71" s="34">
        <f>'Period Eight'!I73</f>
        <v>0</v>
      </c>
      <c r="R71" s="37" t="str">
        <f>'Period Eight'!L73</f>
        <v>0</v>
      </c>
      <c r="S71" s="34">
        <f>Table11[[#This Row],[Period 1 Hours]]+Table11[[#This Row],[Period 2 Hours ]]+Table11[[#This Row],[Period 3 Hours]]+Table11[[#This Row],[Period 4 Hours]]+Table11[[#This Row],[Period 5 Hours]]+Table11[[#This Row],[Period 6 Hours]]+Table11[[#This Row],[Period 7 Hours]]+Table11[[#This Row],[Period 8 Hours]]</f>
        <v>0</v>
      </c>
      <c r="T71" s="42">
        <f>Table11[[#This Row],[Period 1 Subsidy ]]+Table11[[#This Row],[Period 2 Subsidy ]]+Table11[[#This Row],[Period 3 Subsidy ]]+Table11[[#This Row],[Period 4 Subsidy ]]+Table11[[#This Row],[Period 5 Subsidy ]]+Table11[[#This Row],[Period 6 Subsidy ]]+Table11[[#This Row],[Period 7 Subsidy ]]+Table11[[#This Row],[Period 8 Subsidy ]]</f>
        <v>0</v>
      </c>
      <c r="U71" s="42">
        <f>IF(Table11[[#This Row],[Total Rebate for Employee]]&gt;0.01, 100,0)</f>
        <v>0</v>
      </c>
    </row>
    <row r="72" spans="1:21" x14ac:dyDescent="0.25">
      <c r="A72" s="32">
        <f>'Information Sheet-COMPLETE 1st'!A81</f>
        <v>0</v>
      </c>
      <c r="B72" s="32">
        <f>'Information Sheet-COMPLETE 1st'!B81</f>
        <v>0</v>
      </c>
      <c r="C72" s="34">
        <f>'Period One'!I74</f>
        <v>0</v>
      </c>
      <c r="D72" s="37" t="str">
        <f>'Period One'!L74</f>
        <v>0</v>
      </c>
      <c r="E72" s="34">
        <f>'Period Two'!I74</f>
        <v>0</v>
      </c>
      <c r="F72" s="37" t="str">
        <f>'Period Two'!L74</f>
        <v>0</v>
      </c>
      <c r="G72" s="34">
        <f>'Period Three'!I74</f>
        <v>0</v>
      </c>
      <c r="H72" s="37" t="str">
        <f>'Period Three'!L74</f>
        <v>0</v>
      </c>
      <c r="I72" s="34">
        <f>'Period Four'!I74</f>
        <v>0</v>
      </c>
      <c r="J72" s="37" t="str">
        <f>'Period Four'!L74</f>
        <v>0</v>
      </c>
      <c r="K72" s="34">
        <f>'Period Five'!I74</f>
        <v>0</v>
      </c>
      <c r="L72" s="37" t="str">
        <f>'Period Five'!L74</f>
        <v>0</v>
      </c>
      <c r="M72" s="35">
        <f>'Period Six'!I74</f>
        <v>0</v>
      </c>
      <c r="N72" s="37" t="str">
        <f>'Period Six'!L74</f>
        <v>0</v>
      </c>
      <c r="O72" s="34">
        <f>'Period Seven'!I74</f>
        <v>0</v>
      </c>
      <c r="P72" s="37" t="str">
        <f>'Period Seven'!L74</f>
        <v>0</v>
      </c>
      <c r="Q72" s="34">
        <f>'Period Eight'!I74</f>
        <v>0</v>
      </c>
      <c r="R72" s="37" t="str">
        <f>'Period Eight'!L74</f>
        <v>0</v>
      </c>
      <c r="S72" s="34">
        <f>Table11[[#This Row],[Period 1 Hours]]+Table11[[#This Row],[Period 2 Hours ]]+Table11[[#This Row],[Period 3 Hours]]+Table11[[#This Row],[Period 4 Hours]]+Table11[[#This Row],[Period 5 Hours]]+Table11[[#This Row],[Period 6 Hours]]+Table11[[#This Row],[Period 7 Hours]]+Table11[[#This Row],[Period 8 Hours]]</f>
        <v>0</v>
      </c>
      <c r="T72" s="42">
        <f>Table11[[#This Row],[Period 1 Subsidy ]]+Table11[[#This Row],[Period 2 Subsidy ]]+Table11[[#This Row],[Period 3 Subsidy ]]+Table11[[#This Row],[Period 4 Subsidy ]]+Table11[[#This Row],[Period 5 Subsidy ]]+Table11[[#This Row],[Period 6 Subsidy ]]+Table11[[#This Row],[Period 7 Subsidy ]]+Table11[[#This Row],[Period 8 Subsidy ]]</f>
        <v>0</v>
      </c>
      <c r="U72" s="42">
        <f>IF(Table11[[#This Row],[Total Rebate for Employee]]&gt;0.01, 100,0)</f>
        <v>0</v>
      </c>
    </row>
    <row r="73" spans="1:21" x14ac:dyDescent="0.25">
      <c r="A73" s="32">
        <f>'Information Sheet-COMPLETE 1st'!A82</f>
        <v>0</v>
      </c>
      <c r="B73" s="32">
        <f>'Information Sheet-COMPLETE 1st'!B82</f>
        <v>0</v>
      </c>
      <c r="C73" s="34">
        <f>'Period One'!I75</f>
        <v>0</v>
      </c>
      <c r="D73" s="37" t="str">
        <f>'Period One'!L75</f>
        <v>0</v>
      </c>
      <c r="E73" s="34">
        <f>'Period Two'!I75</f>
        <v>0</v>
      </c>
      <c r="F73" s="37" t="str">
        <f>'Period Two'!L75</f>
        <v>0</v>
      </c>
      <c r="G73" s="34">
        <f>'Period Three'!I75</f>
        <v>0</v>
      </c>
      <c r="H73" s="37" t="str">
        <f>'Period Three'!L75</f>
        <v>0</v>
      </c>
      <c r="I73" s="34">
        <f>'Period Four'!I75</f>
        <v>0</v>
      </c>
      <c r="J73" s="37" t="str">
        <f>'Period Four'!L75</f>
        <v>0</v>
      </c>
      <c r="K73" s="34">
        <f>'Period Five'!I75</f>
        <v>0</v>
      </c>
      <c r="L73" s="37" t="str">
        <f>'Period Five'!L75</f>
        <v>0</v>
      </c>
      <c r="M73" s="35">
        <f>'Period Six'!I75</f>
        <v>0</v>
      </c>
      <c r="N73" s="37" t="str">
        <f>'Period Six'!L75</f>
        <v>0</v>
      </c>
      <c r="O73" s="34">
        <f>'Period Seven'!I75</f>
        <v>0</v>
      </c>
      <c r="P73" s="37" t="str">
        <f>'Period Seven'!L75</f>
        <v>0</v>
      </c>
      <c r="Q73" s="34">
        <f>'Period Eight'!I75</f>
        <v>0</v>
      </c>
      <c r="R73" s="37" t="str">
        <f>'Period Eight'!L75</f>
        <v>0</v>
      </c>
      <c r="S73" s="34">
        <f>Table11[[#This Row],[Period 1 Hours]]+Table11[[#This Row],[Period 2 Hours ]]+Table11[[#This Row],[Period 3 Hours]]+Table11[[#This Row],[Period 4 Hours]]+Table11[[#This Row],[Period 5 Hours]]+Table11[[#This Row],[Period 6 Hours]]+Table11[[#This Row],[Period 7 Hours]]+Table11[[#This Row],[Period 8 Hours]]</f>
        <v>0</v>
      </c>
      <c r="T73" s="42">
        <f>Table11[[#This Row],[Period 1 Subsidy ]]+Table11[[#This Row],[Period 2 Subsidy ]]+Table11[[#This Row],[Period 3 Subsidy ]]+Table11[[#This Row],[Period 4 Subsidy ]]+Table11[[#This Row],[Period 5 Subsidy ]]+Table11[[#This Row],[Period 6 Subsidy ]]+Table11[[#This Row],[Period 7 Subsidy ]]+Table11[[#This Row],[Period 8 Subsidy ]]</f>
        <v>0</v>
      </c>
      <c r="U73" s="42">
        <f>IF(Table11[[#This Row],[Total Rebate for Employee]]&gt;0.01, 100,0)</f>
        <v>0</v>
      </c>
    </row>
    <row r="74" spans="1:21" x14ac:dyDescent="0.25">
      <c r="A74" s="32">
        <f>'Information Sheet-COMPLETE 1st'!A83</f>
        <v>0</v>
      </c>
      <c r="B74" s="32">
        <f>'Information Sheet-COMPLETE 1st'!B83</f>
        <v>0</v>
      </c>
      <c r="C74" s="34">
        <f>'Period One'!I76</f>
        <v>0</v>
      </c>
      <c r="D74" s="37" t="str">
        <f>'Period One'!L76</f>
        <v>0</v>
      </c>
      <c r="E74" s="34">
        <f>'Period Two'!I76</f>
        <v>0</v>
      </c>
      <c r="F74" s="37" t="str">
        <f>'Period Two'!L76</f>
        <v>0</v>
      </c>
      <c r="G74" s="34">
        <f>'Period Three'!I76</f>
        <v>0</v>
      </c>
      <c r="H74" s="37" t="str">
        <f>'Period Three'!L76</f>
        <v>0</v>
      </c>
      <c r="I74" s="34">
        <f>'Period Four'!I76</f>
        <v>0</v>
      </c>
      <c r="J74" s="37" t="str">
        <f>'Period Four'!L76</f>
        <v>0</v>
      </c>
      <c r="K74" s="34">
        <f>'Period Five'!I76</f>
        <v>0</v>
      </c>
      <c r="L74" s="37" t="str">
        <f>'Period Five'!L76</f>
        <v>0</v>
      </c>
      <c r="M74" s="35">
        <f>'Period Six'!I76</f>
        <v>0</v>
      </c>
      <c r="N74" s="37" t="str">
        <f>'Period Six'!L76</f>
        <v>0</v>
      </c>
      <c r="O74" s="34">
        <f>'Period Seven'!I76</f>
        <v>0</v>
      </c>
      <c r="P74" s="37" t="str">
        <f>'Period Seven'!L76</f>
        <v>0</v>
      </c>
      <c r="Q74" s="34">
        <f>'Period Eight'!I76</f>
        <v>0</v>
      </c>
      <c r="R74" s="37" t="str">
        <f>'Period Eight'!L76</f>
        <v>0</v>
      </c>
      <c r="S74" s="34">
        <f>Table11[[#This Row],[Period 1 Hours]]+Table11[[#This Row],[Period 2 Hours ]]+Table11[[#This Row],[Period 3 Hours]]+Table11[[#This Row],[Period 4 Hours]]+Table11[[#This Row],[Period 5 Hours]]+Table11[[#This Row],[Period 6 Hours]]+Table11[[#This Row],[Period 7 Hours]]+Table11[[#This Row],[Period 8 Hours]]</f>
        <v>0</v>
      </c>
      <c r="T74" s="42">
        <f>Table11[[#This Row],[Period 1 Subsidy ]]+Table11[[#This Row],[Period 2 Subsidy ]]+Table11[[#This Row],[Period 3 Subsidy ]]+Table11[[#This Row],[Period 4 Subsidy ]]+Table11[[#This Row],[Period 5 Subsidy ]]+Table11[[#This Row],[Period 6 Subsidy ]]+Table11[[#This Row],[Period 7 Subsidy ]]+Table11[[#This Row],[Period 8 Subsidy ]]</f>
        <v>0</v>
      </c>
      <c r="U74" s="42">
        <f>IF(Table11[[#This Row],[Total Rebate for Employee]]&gt;0.01, 100,0)</f>
        <v>0</v>
      </c>
    </row>
    <row r="75" spans="1:21" x14ac:dyDescent="0.25">
      <c r="A75" s="32">
        <f>'Information Sheet-COMPLETE 1st'!A84</f>
        <v>0</v>
      </c>
      <c r="B75" s="32">
        <f>'Information Sheet-COMPLETE 1st'!B84</f>
        <v>0</v>
      </c>
      <c r="C75" s="34">
        <f>'Period One'!I77</f>
        <v>0</v>
      </c>
      <c r="D75" s="37" t="str">
        <f>'Period One'!L77</f>
        <v>0</v>
      </c>
      <c r="E75" s="34">
        <f>'Period Two'!I77</f>
        <v>0</v>
      </c>
      <c r="F75" s="37" t="str">
        <f>'Period Two'!L77</f>
        <v>0</v>
      </c>
      <c r="G75" s="34">
        <f>'Period Three'!I77</f>
        <v>0</v>
      </c>
      <c r="H75" s="37" t="str">
        <f>'Period Three'!L77</f>
        <v>0</v>
      </c>
      <c r="I75" s="34">
        <f>'Period Four'!I77</f>
        <v>0</v>
      </c>
      <c r="J75" s="37" t="str">
        <f>'Period Four'!L77</f>
        <v>0</v>
      </c>
      <c r="K75" s="34">
        <f>'Period Five'!I77</f>
        <v>0</v>
      </c>
      <c r="L75" s="37" t="str">
        <f>'Period Five'!L77</f>
        <v>0</v>
      </c>
      <c r="M75" s="35">
        <f>'Period Six'!I77</f>
        <v>0</v>
      </c>
      <c r="N75" s="37" t="str">
        <f>'Period Six'!L77</f>
        <v>0</v>
      </c>
      <c r="O75" s="34">
        <f>'Period Seven'!I77</f>
        <v>0</v>
      </c>
      <c r="P75" s="37" t="str">
        <f>'Period Seven'!L77</f>
        <v>0</v>
      </c>
      <c r="Q75" s="34">
        <f>'Period Eight'!I77</f>
        <v>0</v>
      </c>
      <c r="R75" s="37" t="str">
        <f>'Period Eight'!L77</f>
        <v>0</v>
      </c>
      <c r="S75" s="34">
        <f>Table11[[#This Row],[Period 1 Hours]]+Table11[[#This Row],[Period 2 Hours ]]+Table11[[#This Row],[Period 3 Hours]]+Table11[[#This Row],[Period 4 Hours]]+Table11[[#This Row],[Period 5 Hours]]+Table11[[#This Row],[Period 6 Hours]]+Table11[[#This Row],[Period 7 Hours]]+Table11[[#This Row],[Period 8 Hours]]</f>
        <v>0</v>
      </c>
      <c r="T75" s="42">
        <f>Table11[[#This Row],[Period 1 Subsidy ]]+Table11[[#This Row],[Period 2 Subsidy ]]+Table11[[#This Row],[Period 3 Subsidy ]]+Table11[[#This Row],[Period 4 Subsidy ]]+Table11[[#This Row],[Period 5 Subsidy ]]+Table11[[#This Row],[Period 6 Subsidy ]]+Table11[[#This Row],[Period 7 Subsidy ]]+Table11[[#This Row],[Period 8 Subsidy ]]</f>
        <v>0</v>
      </c>
      <c r="U75" s="42">
        <f>IF(Table11[[#This Row],[Total Rebate for Employee]]&gt;0.01, 100,0)</f>
        <v>0</v>
      </c>
    </row>
    <row r="76" spans="1:21" x14ac:dyDescent="0.25">
      <c r="A76" s="32">
        <f>'Information Sheet-COMPLETE 1st'!A85</f>
        <v>0</v>
      </c>
      <c r="B76" s="32">
        <f>'Information Sheet-COMPLETE 1st'!B85</f>
        <v>0</v>
      </c>
      <c r="C76" s="34">
        <f>'Period One'!I78</f>
        <v>0</v>
      </c>
      <c r="D76" s="37" t="str">
        <f>'Period One'!L78</f>
        <v>0</v>
      </c>
      <c r="E76" s="34">
        <f>'Period Two'!I78</f>
        <v>0</v>
      </c>
      <c r="F76" s="37" t="str">
        <f>'Period Two'!L78</f>
        <v>0</v>
      </c>
      <c r="G76" s="34">
        <f>'Period Three'!I78</f>
        <v>0</v>
      </c>
      <c r="H76" s="37" t="str">
        <f>'Period Three'!L78</f>
        <v>0</v>
      </c>
      <c r="I76" s="34">
        <f>'Period Four'!I78</f>
        <v>0</v>
      </c>
      <c r="J76" s="37" t="str">
        <f>'Period Four'!L78</f>
        <v>0</v>
      </c>
      <c r="K76" s="34">
        <f>'Period Five'!I78</f>
        <v>0</v>
      </c>
      <c r="L76" s="37" t="str">
        <f>'Period Five'!L78</f>
        <v>0</v>
      </c>
      <c r="M76" s="35">
        <f>'Period Six'!I78</f>
        <v>0</v>
      </c>
      <c r="N76" s="37" t="str">
        <f>'Period Six'!L78</f>
        <v>0</v>
      </c>
      <c r="O76" s="34">
        <f>'Period Seven'!I78</f>
        <v>0</v>
      </c>
      <c r="P76" s="37" t="str">
        <f>'Period Seven'!L78</f>
        <v>0</v>
      </c>
      <c r="Q76" s="34">
        <f>'Period Eight'!I78</f>
        <v>0</v>
      </c>
      <c r="R76" s="37" t="str">
        <f>'Period Eight'!L78</f>
        <v>0</v>
      </c>
      <c r="S76" s="34">
        <f>Table11[[#This Row],[Period 1 Hours]]+Table11[[#This Row],[Period 2 Hours ]]+Table11[[#This Row],[Period 3 Hours]]+Table11[[#This Row],[Period 4 Hours]]+Table11[[#This Row],[Period 5 Hours]]+Table11[[#This Row],[Period 6 Hours]]+Table11[[#This Row],[Period 7 Hours]]+Table11[[#This Row],[Period 8 Hours]]</f>
        <v>0</v>
      </c>
      <c r="T76" s="42">
        <f>Table11[[#This Row],[Period 1 Subsidy ]]+Table11[[#This Row],[Period 2 Subsidy ]]+Table11[[#This Row],[Period 3 Subsidy ]]+Table11[[#This Row],[Period 4 Subsidy ]]+Table11[[#This Row],[Period 5 Subsidy ]]+Table11[[#This Row],[Period 6 Subsidy ]]+Table11[[#This Row],[Period 7 Subsidy ]]+Table11[[#This Row],[Period 8 Subsidy ]]</f>
        <v>0</v>
      </c>
      <c r="U76" s="42">
        <f>IF(Table11[[#This Row],[Total Rebate for Employee]]&gt;0.01, 100,0)</f>
        <v>0</v>
      </c>
    </row>
    <row r="77" spans="1:21" x14ac:dyDescent="0.25">
      <c r="A77" s="32">
        <f>'Information Sheet-COMPLETE 1st'!A86</f>
        <v>0</v>
      </c>
      <c r="B77" s="32">
        <f>'Information Sheet-COMPLETE 1st'!B86</f>
        <v>0</v>
      </c>
      <c r="C77" s="34">
        <f>'Period One'!I79</f>
        <v>0</v>
      </c>
      <c r="D77" s="37" t="str">
        <f>'Period One'!L79</f>
        <v>0</v>
      </c>
      <c r="E77" s="34">
        <f>'Period Two'!I79</f>
        <v>0</v>
      </c>
      <c r="F77" s="37" t="str">
        <f>'Period Two'!L79</f>
        <v>0</v>
      </c>
      <c r="G77" s="34">
        <f>'Period Three'!I79</f>
        <v>0</v>
      </c>
      <c r="H77" s="37" t="str">
        <f>'Period Three'!L79</f>
        <v>0</v>
      </c>
      <c r="I77" s="34">
        <f>'Period Four'!I79</f>
        <v>0</v>
      </c>
      <c r="J77" s="37" t="str">
        <f>'Period Four'!L79</f>
        <v>0</v>
      </c>
      <c r="K77" s="34">
        <f>'Period Five'!I79</f>
        <v>0</v>
      </c>
      <c r="L77" s="37" t="str">
        <f>'Period Five'!L79</f>
        <v>0</v>
      </c>
      <c r="M77" s="35">
        <f>'Period Six'!I79</f>
        <v>0</v>
      </c>
      <c r="N77" s="37" t="str">
        <f>'Period Six'!L79</f>
        <v>0</v>
      </c>
      <c r="O77" s="34">
        <f>'Period Seven'!I79</f>
        <v>0</v>
      </c>
      <c r="P77" s="37" t="str">
        <f>'Period Seven'!L79</f>
        <v>0</v>
      </c>
      <c r="Q77" s="34">
        <f>'Period Eight'!I79</f>
        <v>0</v>
      </c>
      <c r="R77" s="37" t="str">
        <f>'Period Eight'!L79</f>
        <v>0</v>
      </c>
      <c r="S77" s="34">
        <f>Table11[[#This Row],[Period 1 Hours]]+Table11[[#This Row],[Period 2 Hours ]]+Table11[[#This Row],[Period 3 Hours]]+Table11[[#This Row],[Period 4 Hours]]+Table11[[#This Row],[Period 5 Hours]]+Table11[[#This Row],[Period 6 Hours]]+Table11[[#This Row],[Period 7 Hours]]+Table11[[#This Row],[Period 8 Hours]]</f>
        <v>0</v>
      </c>
      <c r="T77" s="42">
        <f>Table11[[#This Row],[Period 1 Subsidy ]]+Table11[[#This Row],[Period 2 Subsidy ]]+Table11[[#This Row],[Period 3 Subsidy ]]+Table11[[#This Row],[Period 4 Subsidy ]]+Table11[[#This Row],[Period 5 Subsidy ]]+Table11[[#This Row],[Period 6 Subsidy ]]+Table11[[#This Row],[Period 7 Subsidy ]]+Table11[[#This Row],[Period 8 Subsidy ]]</f>
        <v>0</v>
      </c>
      <c r="U77" s="42">
        <f>IF(Table11[[#This Row],[Total Rebate for Employee]]&gt;0.01, 100,0)</f>
        <v>0</v>
      </c>
    </row>
    <row r="78" spans="1:21" x14ac:dyDescent="0.25">
      <c r="A78" s="32">
        <f>'Information Sheet-COMPLETE 1st'!A87</f>
        <v>0</v>
      </c>
      <c r="B78" s="32">
        <f>'Information Sheet-COMPLETE 1st'!B87</f>
        <v>0</v>
      </c>
      <c r="C78" s="34">
        <f>'Period One'!I80</f>
        <v>0</v>
      </c>
      <c r="D78" s="37" t="str">
        <f>'Period One'!L80</f>
        <v>0</v>
      </c>
      <c r="E78" s="34">
        <f>'Period Two'!I80</f>
        <v>0</v>
      </c>
      <c r="F78" s="37" t="str">
        <f>'Period Two'!L80</f>
        <v>0</v>
      </c>
      <c r="G78" s="34">
        <f>'Period Three'!I80</f>
        <v>0</v>
      </c>
      <c r="H78" s="37" t="str">
        <f>'Period Three'!L80</f>
        <v>0</v>
      </c>
      <c r="I78" s="34">
        <f>'Period Four'!I80</f>
        <v>0</v>
      </c>
      <c r="J78" s="37" t="str">
        <f>'Period Four'!L80</f>
        <v>0</v>
      </c>
      <c r="K78" s="34">
        <f>'Period Five'!I80</f>
        <v>0</v>
      </c>
      <c r="L78" s="37" t="str">
        <f>'Period Five'!L80</f>
        <v>0</v>
      </c>
      <c r="M78" s="35">
        <f>'Period Six'!I80</f>
        <v>0</v>
      </c>
      <c r="N78" s="37" t="str">
        <f>'Period Six'!L80</f>
        <v>0</v>
      </c>
      <c r="O78" s="34">
        <f>'Period Seven'!I80</f>
        <v>0</v>
      </c>
      <c r="P78" s="37" t="str">
        <f>'Period Seven'!L80</f>
        <v>0</v>
      </c>
      <c r="Q78" s="34">
        <f>'Period Eight'!I80</f>
        <v>0</v>
      </c>
      <c r="R78" s="37" t="str">
        <f>'Period Eight'!L80</f>
        <v>0</v>
      </c>
      <c r="S78" s="34">
        <f>Table11[[#This Row],[Period 1 Hours]]+Table11[[#This Row],[Period 2 Hours ]]+Table11[[#This Row],[Period 3 Hours]]+Table11[[#This Row],[Period 4 Hours]]+Table11[[#This Row],[Period 5 Hours]]+Table11[[#This Row],[Period 6 Hours]]+Table11[[#This Row],[Period 7 Hours]]+Table11[[#This Row],[Period 8 Hours]]</f>
        <v>0</v>
      </c>
      <c r="T78" s="42">
        <f>Table11[[#This Row],[Period 1 Subsidy ]]+Table11[[#This Row],[Period 2 Subsidy ]]+Table11[[#This Row],[Period 3 Subsidy ]]+Table11[[#This Row],[Period 4 Subsidy ]]+Table11[[#This Row],[Period 5 Subsidy ]]+Table11[[#This Row],[Period 6 Subsidy ]]+Table11[[#This Row],[Period 7 Subsidy ]]+Table11[[#This Row],[Period 8 Subsidy ]]</f>
        <v>0</v>
      </c>
      <c r="U78" s="42">
        <f>IF(Table11[[#This Row],[Total Rebate for Employee]]&gt;0.01, 100,0)</f>
        <v>0</v>
      </c>
    </row>
    <row r="79" spans="1:21" x14ac:dyDescent="0.25">
      <c r="A79" s="32">
        <f>'Information Sheet-COMPLETE 1st'!A88</f>
        <v>0</v>
      </c>
      <c r="B79" s="32">
        <f>'Information Sheet-COMPLETE 1st'!B88</f>
        <v>0</v>
      </c>
      <c r="C79" s="34">
        <f>'Period One'!I81</f>
        <v>0</v>
      </c>
      <c r="D79" s="37" t="str">
        <f>'Period One'!L81</f>
        <v>0</v>
      </c>
      <c r="E79" s="34">
        <f>'Period Two'!I81</f>
        <v>0</v>
      </c>
      <c r="F79" s="37" t="str">
        <f>'Period Two'!L81</f>
        <v>0</v>
      </c>
      <c r="G79" s="34">
        <f>'Period Three'!I81</f>
        <v>0</v>
      </c>
      <c r="H79" s="37" t="str">
        <f>'Period Three'!L81</f>
        <v>0</v>
      </c>
      <c r="I79" s="34">
        <f>'Period Four'!I81</f>
        <v>0</v>
      </c>
      <c r="J79" s="37" t="str">
        <f>'Period Four'!L81</f>
        <v>0</v>
      </c>
      <c r="K79" s="34">
        <f>'Period Five'!I81</f>
        <v>0</v>
      </c>
      <c r="L79" s="37" t="str">
        <f>'Period Five'!L81</f>
        <v>0</v>
      </c>
      <c r="M79" s="35">
        <f>'Period Six'!I81</f>
        <v>0</v>
      </c>
      <c r="N79" s="37" t="str">
        <f>'Period Six'!L81</f>
        <v>0</v>
      </c>
      <c r="O79" s="34">
        <f>'Period Seven'!I81</f>
        <v>0</v>
      </c>
      <c r="P79" s="37" t="str">
        <f>'Period Seven'!L81</f>
        <v>0</v>
      </c>
      <c r="Q79" s="34">
        <f>'Period Eight'!I81</f>
        <v>0</v>
      </c>
      <c r="R79" s="37" t="str">
        <f>'Period Eight'!L81</f>
        <v>0</v>
      </c>
      <c r="S79" s="34">
        <f>Table11[[#This Row],[Period 1 Hours]]+Table11[[#This Row],[Period 2 Hours ]]+Table11[[#This Row],[Period 3 Hours]]+Table11[[#This Row],[Period 4 Hours]]+Table11[[#This Row],[Period 5 Hours]]+Table11[[#This Row],[Period 6 Hours]]+Table11[[#This Row],[Period 7 Hours]]+Table11[[#This Row],[Period 8 Hours]]</f>
        <v>0</v>
      </c>
      <c r="T79" s="42">
        <f>Table11[[#This Row],[Period 1 Subsidy ]]+Table11[[#This Row],[Period 2 Subsidy ]]+Table11[[#This Row],[Period 3 Subsidy ]]+Table11[[#This Row],[Period 4 Subsidy ]]+Table11[[#This Row],[Period 5 Subsidy ]]+Table11[[#This Row],[Period 6 Subsidy ]]+Table11[[#This Row],[Period 7 Subsidy ]]+Table11[[#This Row],[Period 8 Subsidy ]]</f>
        <v>0</v>
      </c>
      <c r="U79" s="42">
        <f>IF(Table11[[#This Row],[Total Rebate for Employee]]&gt;0.01, 100,0)</f>
        <v>0</v>
      </c>
    </row>
    <row r="80" spans="1:21" x14ac:dyDescent="0.25">
      <c r="A80" s="32">
        <f>'Information Sheet-COMPLETE 1st'!A89</f>
        <v>0</v>
      </c>
      <c r="B80" s="32">
        <f>'Information Sheet-COMPLETE 1st'!B89</f>
        <v>0</v>
      </c>
      <c r="C80" s="34">
        <f>'Period One'!I82</f>
        <v>0</v>
      </c>
      <c r="D80" s="37" t="str">
        <f>'Period One'!L82</f>
        <v>0</v>
      </c>
      <c r="E80" s="34">
        <f>'Period Two'!I82</f>
        <v>0</v>
      </c>
      <c r="F80" s="37" t="str">
        <f>'Period Two'!L82</f>
        <v>0</v>
      </c>
      <c r="G80" s="34">
        <f>'Period Three'!I82</f>
        <v>0</v>
      </c>
      <c r="H80" s="37" t="str">
        <f>'Period Three'!L82</f>
        <v>0</v>
      </c>
      <c r="I80" s="34">
        <f>'Period Four'!I82</f>
        <v>0</v>
      </c>
      <c r="J80" s="37" t="str">
        <f>'Period Four'!L82</f>
        <v>0</v>
      </c>
      <c r="K80" s="34">
        <f>'Period Five'!I82</f>
        <v>0</v>
      </c>
      <c r="L80" s="37" t="str">
        <f>'Period Five'!L82</f>
        <v>0</v>
      </c>
      <c r="M80" s="35">
        <f>'Period Six'!I82</f>
        <v>0</v>
      </c>
      <c r="N80" s="37" t="str">
        <f>'Period Six'!L82</f>
        <v>0</v>
      </c>
      <c r="O80" s="34">
        <f>'Period Seven'!I82</f>
        <v>0</v>
      </c>
      <c r="P80" s="37" t="str">
        <f>'Period Seven'!L82</f>
        <v>0</v>
      </c>
      <c r="Q80" s="34">
        <f>'Period Eight'!I82</f>
        <v>0</v>
      </c>
      <c r="R80" s="37" t="str">
        <f>'Period Eight'!L82</f>
        <v>0</v>
      </c>
      <c r="S80" s="34">
        <f>Table11[[#This Row],[Period 1 Hours]]+Table11[[#This Row],[Period 2 Hours ]]+Table11[[#This Row],[Period 3 Hours]]+Table11[[#This Row],[Period 4 Hours]]+Table11[[#This Row],[Period 5 Hours]]+Table11[[#This Row],[Period 6 Hours]]+Table11[[#This Row],[Period 7 Hours]]+Table11[[#This Row],[Period 8 Hours]]</f>
        <v>0</v>
      </c>
      <c r="T80" s="42">
        <f>Table11[[#This Row],[Period 1 Subsidy ]]+Table11[[#This Row],[Period 2 Subsidy ]]+Table11[[#This Row],[Period 3 Subsidy ]]+Table11[[#This Row],[Period 4 Subsidy ]]+Table11[[#This Row],[Period 5 Subsidy ]]+Table11[[#This Row],[Period 6 Subsidy ]]+Table11[[#This Row],[Period 7 Subsidy ]]+Table11[[#This Row],[Period 8 Subsidy ]]</f>
        <v>0</v>
      </c>
      <c r="U80" s="42">
        <f>IF(Table11[[#This Row],[Total Rebate for Employee]]&gt;0.01, 100,0)</f>
        <v>0</v>
      </c>
    </row>
    <row r="81" spans="1:21" x14ac:dyDescent="0.25">
      <c r="A81" s="32">
        <f>'Information Sheet-COMPLETE 1st'!A90</f>
        <v>0</v>
      </c>
      <c r="B81" s="32">
        <f>'Information Sheet-COMPLETE 1st'!B90</f>
        <v>0</v>
      </c>
      <c r="C81" s="34">
        <f>'Period One'!I83</f>
        <v>0</v>
      </c>
      <c r="D81" s="37" t="str">
        <f>'Period One'!L83</f>
        <v>0</v>
      </c>
      <c r="E81" s="34">
        <f>'Period Two'!I83</f>
        <v>0</v>
      </c>
      <c r="F81" s="37" t="str">
        <f>'Period Two'!L83</f>
        <v>0</v>
      </c>
      <c r="G81" s="34">
        <f>'Period Three'!I83</f>
        <v>0</v>
      </c>
      <c r="H81" s="37" t="str">
        <f>'Period Three'!L83</f>
        <v>0</v>
      </c>
      <c r="I81" s="34">
        <f>'Period Four'!I83</f>
        <v>0</v>
      </c>
      <c r="J81" s="37" t="str">
        <f>'Period Four'!L83</f>
        <v>0</v>
      </c>
      <c r="K81" s="34">
        <f>'Period Five'!I83</f>
        <v>0</v>
      </c>
      <c r="L81" s="37" t="str">
        <f>'Period Five'!L83</f>
        <v>0</v>
      </c>
      <c r="M81" s="35">
        <f>'Period Six'!I83</f>
        <v>0</v>
      </c>
      <c r="N81" s="37" t="str">
        <f>'Period Six'!L83</f>
        <v>0</v>
      </c>
      <c r="O81" s="34">
        <f>'Period Seven'!I83</f>
        <v>0</v>
      </c>
      <c r="P81" s="37" t="str">
        <f>'Period Seven'!L83</f>
        <v>0</v>
      </c>
      <c r="Q81" s="34">
        <f>'Period Eight'!I83</f>
        <v>0</v>
      </c>
      <c r="R81" s="37" t="str">
        <f>'Period Eight'!L83</f>
        <v>0</v>
      </c>
      <c r="S81" s="34">
        <f>Table11[[#This Row],[Period 1 Hours]]+Table11[[#This Row],[Period 2 Hours ]]+Table11[[#This Row],[Period 3 Hours]]+Table11[[#This Row],[Period 4 Hours]]+Table11[[#This Row],[Period 5 Hours]]+Table11[[#This Row],[Period 6 Hours]]+Table11[[#This Row],[Period 7 Hours]]+Table11[[#This Row],[Period 8 Hours]]</f>
        <v>0</v>
      </c>
      <c r="T81" s="42">
        <f>Table11[[#This Row],[Period 1 Subsidy ]]+Table11[[#This Row],[Period 2 Subsidy ]]+Table11[[#This Row],[Period 3 Subsidy ]]+Table11[[#This Row],[Period 4 Subsidy ]]+Table11[[#This Row],[Period 5 Subsidy ]]+Table11[[#This Row],[Period 6 Subsidy ]]+Table11[[#This Row],[Period 7 Subsidy ]]+Table11[[#This Row],[Period 8 Subsidy ]]</f>
        <v>0</v>
      </c>
      <c r="U81" s="42">
        <f>IF(Table11[[#This Row],[Total Rebate for Employee]]&gt;0.01, 100,0)</f>
        <v>0</v>
      </c>
    </row>
    <row r="82" spans="1:21" x14ac:dyDescent="0.25">
      <c r="A82" s="32">
        <f>'Information Sheet-COMPLETE 1st'!A91</f>
        <v>0</v>
      </c>
      <c r="B82" s="32">
        <f>'Information Sheet-COMPLETE 1st'!B91</f>
        <v>0</v>
      </c>
      <c r="C82" s="34">
        <f>'Period One'!I84</f>
        <v>0</v>
      </c>
      <c r="D82" s="37" t="str">
        <f>'Period One'!L84</f>
        <v>0</v>
      </c>
      <c r="E82" s="34">
        <f>'Period Two'!I84</f>
        <v>0</v>
      </c>
      <c r="F82" s="37" t="str">
        <f>'Period Two'!L84</f>
        <v>0</v>
      </c>
      <c r="G82" s="34">
        <f>'Period Three'!I84</f>
        <v>0</v>
      </c>
      <c r="H82" s="37" t="str">
        <f>'Period Three'!L84</f>
        <v>0</v>
      </c>
      <c r="I82" s="34">
        <f>'Period Four'!I84</f>
        <v>0</v>
      </c>
      <c r="J82" s="37" t="str">
        <f>'Period Four'!L84</f>
        <v>0</v>
      </c>
      <c r="K82" s="34">
        <f>'Period Five'!I84</f>
        <v>0</v>
      </c>
      <c r="L82" s="37" t="str">
        <f>'Period Five'!L84</f>
        <v>0</v>
      </c>
      <c r="M82" s="35">
        <f>'Period Six'!I84</f>
        <v>0</v>
      </c>
      <c r="N82" s="37" t="str">
        <f>'Period Six'!L84</f>
        <v>0</v>
      </c>
      <c r="O82" s="34">
        <f>'Period Seven'!I84</f>
        <v>0</v>
      </c>
      <c r="P82" s="37" t="str">
        <f>'Period Seven'!L84</f>
        <v>0</v>
      </c>
      <c r="Q82" s="34">
        <f>'Period Eight'!I84</f>
        <v>0</v>
      </c>
      <c r="R82" s="37" t="str">
        <f>'Period Eight'!L84</f>
        <v>0</v>
      </c>
      <c r="S82" s="34">
        <f>Table11[[#This Row],[Period 1 Hours]]+Table11[[#This Row],[Period 2 Hours ]]+Table11[[#This Row],[Period 3 Hours]]+Table11[[#This Row],[Period 4 Hours]]+Table11[[#This Row],[Period 5 Hours]]+Table11[[#This Row],[Period 6 Hours]]+Table11[[#This Row],[Period 7 Hours]]+Table11[[#This Row],[Period 8 Hours]]</f>
        <v>0</v>
      </c>
      <c r="T82" s="42">
        <f>Table11[[#This Row],[Period 1 Subsidy ]]+Table11[[#This Row],[Period 2 Subsidy ]]+Table11[[#This Row],[Period 3 Subsidy ]]+Table11[[#This Row],[Period 4 Subsidy ]]+Table11[[#This Row],[Period 5 Subsidy ]]+Table11[[#This Row],[Period 6 Subsidy ]]+Table11[[#This Row],[Period 7 Subsidy ]]+Table11[[#This Row],[Period 8 Subsidy ]]</f>
        <v>0</v>
      </c>
      <c r="U82" s="42">
        <f>IF(Table11[[#This Row],[Total Rebate for Employee]]&gt;0.01, 100,0)</f>
        <v>0</v>
      </c>
    </row>
    <row r="83" spans="1:21" x14ac:dyDescent="0.25">
      <c r="A83" s="32">
        <f>'Information Sheet-COMPLETE 1st'!A92</f>
        <v>0</v>
      </c>
      <c r="B83" s="32">
        <f>'Information Sheet-COMPLETE 1st'!B92</f>
        <v>0</v>
      </c>
      <c r="C83" s="34">
        <f>'Period One'!I85</f>
        <v>0</v>
      </c>
      <c r="D83" s="37" t="str">
        <f>'Period One'!L85</f>
        <v>0</v>
      </c>
      <c r="E83" s="34">
        <f>'Period Two'!I85</f>
        <v>0</v>
      </c>
      <c r="F83" s="37" t="str">
        <f>'Period Two'!L85</f>
        <v>0</v>
      </c>
      <c r="G83" s="34">
        <f>'Period Three'!I85</f>
        <v>0</v>
      </c>
      <c r="H83" s="37" t="str">
        <f>'Period Three'!L85</f>
        <v>0</v>
      </c>
      <c r="I83" s="34">
        <f>'Period Four'!I85</f>
        <v>0</v>
      </c>
      <c r="J83" s="37" t="str">
        <f>'Period Four'!L85</f>
        <v>0</v>
      </c>
      <c r="K83" s="34">
        <f>'Period Five'!I85</f>
        <v>0</v>
      </c>
      <c r="L83" s="37" t="str">
        <f>'Period Five'!L85</f>
        <v>0</v>
      </c>
      <c r="M83" s="35">
        <f>'Period Six'!I85</f>
        <v>0</v>
      </c>
      <c r="N83" s="37" t="str">
        <f>'Period Six'!L85</f>
        <v>0</v>
      </c>
      <c r="O83" s="34">
        <f>'Period Seven'!I85</f>
        <v>0</v>
      </c>
      <c r="P83" s="37" t="str">
        <f>'Period Seven'!L85</f>
        <v>0</v>
      </c>
      <c r="Q83" s="34">
        <f>'Period Eight'!I85</f>
        <v>0</v>
      </c>
      <c r="R83" s="37" t="str">
        <f>'Period Eight'!L85</f>
        <v>0</v>
      </c>
      <c r="S83" s="34">
        <f>Table11[[#This Row],[Period 1 Hours]]+Table11[[#This Row],[Period 2 Hours ]]+Table11[[#This Row],[Period 3 Hours]]+Table11[[#This Row],[Period 4 Hours]]+Table11[[#This Row],[Period 5 Hours]]+Table11[[#This Row],[Period 6 Hours]]+Table11[[#This Row],[Period 7 Hours]]+Table11[[#This Row],[Period 8 Hours]]</f>
        <v>0</v>
      </c>
      <c r="T83" s="42">
        <f>Table11[[#This Row],[Period 1 Subsidy ]]+Table11[[#This Row],[Period 2 Subsidy ]]+Table11[[#This Row],[Period 3 Subsidy ]]+Table11[[#This Row],[Period 4 Subsidy ]]+Table11[[#This Row],[Period 5 Subsidy ]]+Table11[[#This Row],[Period 6 Subsidy ]]+Table11[[#This Row],[Period 7 Subsidy ]]+Table11[[#This Row],[Period 8 Subsidy ]]</f>
        <v>0</v>
      </c>
      <c r="U83" s="42">
        <f>IF(Table11[[#This Row],[Total Rebate for Employee]]&gt;0.01, 100,0)</f>
        <v>0</v>
      </c>
    </row>
    <row r="84" spans="1:21" x14ac:dyDescent="0.25">
      <c r="A84" s="32">
        <f>'Information Sheet-COMPLETE 1st'!A93</f>
        <v>0</v>
      </c>
      <c r="B84" s="32">
        <f>'Information Sheet-COMPLETE 1st'!B93</f>
        <v>0</v>
      </c>
      <c r="C84" s="34">
        <f>'Period One'!I86</f>
        <v>0</v>
      </c>
      <c r="D84" s="37" t="str">
        <f>'Period One'!L86</f>
        <v>0</v>
      </c>
      <c r="E84" s="34">
        <f>'Period Two'!I86</f>
        <v>0</v>
      </c>
      <c r="F84" s="37" t="str">
        <f>'Period Two'!L86</f>
        <v>0</v>
      </c>
      <c r="G84" s="34">
        <f>'Period Three'!I86</f>
        <v>0</v>
      </c>
      <c r="H84" s="37" t="str">
        <f>'Period Three'!L86</f>
        <v>0</v>
      </c>
      <c r="I84" s="34">
        <f>'Period Four'!I86</f>
        <v>0</v>
      </c>
      <c r="J84" s="37" t="str">
        <f>'Period Four'!L86</f>
        <v>0</v>
      </c>
      <c r="K84" s="34">
        <f>'Period Five'!I86</f>
        <v>0</v>
      </c>
      <c r="L84" s="37" t="str">
        <f>'Period Five'!L86</f>
        <v>0</v>
      </c>
      <c r="M84" s="35">
        <f>'Period Six'!I86</f>
        <v>0</v>
      </c>
      <c r="N84" s="37" t="str">
        <f>'Period Six'!L86</f>
        <v>0</v>
      </c>
      <c r="O84" s="34">
        <f>'Period Seven'!I86</f>
        <v>0</v>
      </c>
      <c r="P84" s="37" t="str">
        <f>'Period Seven'!L86</f>
        <v>0</v>
      </c>
      <c r="Q84" s="34">
        <f>'Period Eight'!I86</f>
        <v>0</v>
      </c>
      <c r="R84" s="37" t="str">
        <f>'Period Eight'!L86</f>
        <v>0</v>
      </c>
      <c r="S84" s="34">
        <f>Table11[[#This Row],[Period 1 Hours]]+Table11[[#This Row],[Period 2 Hours ]]+Table11[[#This Row],[Period 3 Hours]]+Table11[[#This Row],[Period 4 Hours]]+Table11[[#This Row],[Period 5 Hours]]+Table11[[#This Row],[Period 6 Hours]]+Table11[[#This Row],[Period 7 Hours]]+Table11[[#This Row],[Period 8 Hours]]</f>
        <v>0</v>
      </c>
      <c r="T84" s="42">
        <f>Table11[[#This Row],[Period 1 Subsidy ]]+Table11[[#This Row],[Period 2 Subsidy ]]+Table11[[#This Row],[Period 3 Subsidy ]]+Table11[[#This Row],[Period 4 Subsidy ]]+Table11[[#This Row],[Period 5 Subsidy ]]+Table11[[#This Row],[Period 6 Subsidy ]]+Table11[[#This Row],[Period 7 Subsidy ]]+Table11[[#This Row],[Period 8 Subsidy ]]</f>
        <v>0</v>
      </c>
      <c r="U84" s="42">
        <f>IF(Table11[[#This Row],[Total Rebate for Employee]]&gt;0.01, 100,0)</f>
        <v>0</v>
      </c>
    </row>
    <row r="85" spans="1:21" x14ac:dyDescent="0.25">
      <c r="A85" s="32">
        <f>'Information Sheet-COMPLETE 1st'!A94</f>
        <v>0</v>
      </c>
      <c r="B85" s="32">
        <f>'Information Sheet-COMPLETE 1st'!B94</f>
        <v>0</v>
      </c>
      <c r="C85" s="34">
        <f>'Period One'!I87</f>
        <v>0</v>
      </c>
      <c r="D85" s="37" t="str">
        <f>'Period One'!L87</f>
        <v>0</v>
      </c>
      <c r="E85" s="34">
        <f>'Period Two'!I87</f>
        <v>0</v>
      </c>
      <c r="F85" s="37" t="str">
        <f>'Period Two'!L87</f>
        <v>0</v>
      </c>
      <c r="G85" s="34">
        <f>'Period Three'!I87</f>
        <v>0</v>
      </c>
      <c r="H85" s="37" t="str">
        <f>'Period Three'!L87</f>
        <v>0</v>
      </c>
      <c r="I85" s="34">
        <f>'Period Four'!I87</f>
        <v>0</v>
      </c>
      <c r="J85" s="37" t="str">
        <f>'Period Four'!L87</f>
        <v>0</v>
      </c>
      <c r="K85" s="34">
        <f>'Period Five'!I87</f>
        <v>0</v>
      </c>
      <c r="L85" s="37" t="str">
        <f>'Period Five'!L87</f>
        <v>0</v>
      </c>
      <c r="M85" s="35">
        <f>'Period Six'!I87</f>
        <v>0</v>
      </c>
      <c r="N85" s="37" t="str">
        <f>'Period Six'!L87</f>
        <v>0</v>
      </c>
      <c r="O85" s="34">
        <f>'Period Seven'!I87</f>
        <v>0</v>
      </c>
      <c r="P85" s="37" t="str">
        <f>'Period Seven'!L87</f>
        <v>0</v>
      </c>
      <c r="Q85" s="34">
        <f>'Period Eight'!I87</f>
        <v>0</v>
      </c>
      <c r="R85" s="37" t="str">
        <f>'Period Eight'!L87</f>
        <v>0</v>
      </c>
      <c r="S85" s="34">
        <f>Table11[[#This Row],[Period 1 Hours]]+Table11[[#This Row],[Period 2 Hours ]]+Table11[[#This Row],[Period 3 Hours]]+Table11[[#This Row],[Period 4 Hours]]+Table11[[#This Row],[Period 5 Hours]]+Table11[[#This Row],[Period 6 Hours]]+Table11[[#This Row],[Period 7 Hours]]+Table11[[#This Row],[Period 8 Hours]]</f>
        <v>0</v>
      </c>
      <c r="T85" s="42">
        <f>Table11[[#This Row],[Period 1 Subsidy ]]+Table11[[#This Row],[Period 2 Subsidy ]]+Table11[[#This Row],[Period 3 Subsidy ]]+Table11[[#This Row],[Period 4 Subsidy ]]+Table11[[#This Row],[Period 5 Subsidy ]]+Table11[[#This Row],[Period 6 Subsidy ]]+Table11[[#This Row],[Period 7 Subsidy ]]+Table11[[#This Row],[Period 8 Subsidy ]]</f>
        <v>0</v>
      </c>
      <c r="U85" s="42">
        <f>IF(Table11[[#This Row],[Total Rebate for Employee]]&gt;0.01, 100,0)</f>
        <v>0</v>
      </c>
    </row>
    <row r="86" spans="1:21" x14ac:dyDescent="0.25">
      <c r="A86" s="32">
        <f>'Information Sheet-COMPLETE 1st'!A95</f>
        <v>0</v>
      </c>
      <c r="B86" s="32">
        <f>'Information Sheet-COMPLETE 1st'!B95</f>
        <v>0</v>
      </c>
      <c r="C86" s="34">
        <f>'Period One'!I88</f>
        <v>0</v>
      </c>
      <c r="D86" s="37" t="str">
        <f>'Period One'!L88</f>
        <v>0</v>
      </c>
      <c r="E86" s="34">
        <f>'Period Two'!I88</f>
        <v>0</v>
      </c>
      <c r="F86" s="37" t="str">
        <f>'Period Two'!L88</f>
        <v>0</v>
      </c>
      <c r="G86" s="34">
        <f>'Period Three'!I88</f>
        <v>0</v>
      </c>
      <c r="H86" s="37" t="str">
        <f>'Period Three'!L88</f>
        <v>0</v>
      </c>
      <c r="I86" s="34">
        <f>'Period Four'!I88</f>
        <v>0</v>
      </c>
      <c r="J86" s="37" t="str">
        <f>'Period Four'!L88</f>
        <v>0</v>
      </c>
      <c r="K86" s="34">
        <f>'Period Five'!I88</f>
        <v>0</v>
      </c>
      <c r="L86" s="37" t="str">
        <f>'Period Five'!L88</f>
        <v>0</v>
      </c>
      <c r="M86" s="35">
        <f>'Period Six'!I88</f>
        <v>0</v>
      </c>
      <c r="N86" s="37" t="str">
        <f>'Period Six'!L88</f>
        <v>0</v>
      </c>
      <c r="O86" s="34">
        <f>'Period Seven'!I88</f>
        <v>0</v>
      </c>
      <c r="P86" s="37" t="str">
        <f>'Period Seven'!L88</f>
        <v>0</v>
      </c>
      <c r="Q86" s="34">
        <f>'Period Eight'!I88</f>
        <v>0</v>
      </c>
      <c r="R86" s="37" t="str">
        <f>'Period Eight'!L88</f>
        <v>0</v>
      </c>
      <c r="S86" s="34">
        <f>Table11[[#This Row],[Period 1 Hours]]+Table11[[#This Row],[Period 2 Hours ]]+Table11[[#This Row],[Period 3 Hours]]+Table11[[#This Row],[Period 4 Hours]]+Table11[[#This Row],[Period 5 Hours]]+Table11[[#This Row],[Period 6 Hours]]+Table11[[#This Row],[Period 7 Hours]]+Table11[[#This Row],[Period 8 Hours]]</f>
        <v>0</v>
      </c>
      <c r="T86" s="42">
        <f>Table11[[#This Row],[Period 1 Subsidy ]]+Table11[[#This Row],[Period 2 Subsidy ]]+Table11[[#This Row],[Period 3 Subsidy ]]+Table11[[#This Row],[Period 4 Subsidy ]]+Table11[[#This Row],[Period 5 Subsidy ]]+Table11[[#This Row],[Period 6 Subsidy ]]+Table11[[#This Row],[Period 7 Subsidy ]]+Table11[[#This Row],[Period 8 Subsidy ]]</f>
        <v>0</v>
      </c>
      <c r="U86" s="42">
        <f>IF(Table11[[#This Row],[Total Rebate for Employee]]&gt;0.01, 100,0)</f>
        <v>0</v>
      </c>
    </row>
    <row r="87" spans="1:21" x14ac:dyDescent="0.25">
      <c r="A87" s="32">
        <f>'Information Sheet-COMPLETE 1st'!A96</f>
        <v>0</v>
      </c>
      <c r="B87" s="32">
        <f>'Information Sheet-COMPLETE 1st'!B96</f>
        <v>0</v>
      </c>
      <c r="C87" s="34">
        <f>'Period One'!I89</f>
        <v>0</v>
      </c>
      <c r="D87" s="37" t="str">
        <f>'Period One'!L89</f>
        <v>0</v>
      </c>
      <c r="E87" s="34">
        <f>'Period Two'!I89</f>
        <v>0</v>
      </c>
      <c r="F87" s="37" t="str">
        <f>'Period Two'!L89</f>
        <v>0</v>
      </c>
      <c r="G87" s="34">
        <f>'Period Three'!I89</f>
        <v>0</v>
      </c>
      <c r="H87" s="37" t="str">
        <f>'Period Three'!L89</f>
        <v>0</v>
      </c>
      <c r="I87" s="34">
        <f>'Period Four'!I89</f>
        <v>0</v>
      </c>
      <c r="J87" s="37" t="str">
        <f>'Period Four'!L89</f>
        <v>0</v>
      </c>
      <c r="K87" s="34">
        <f>'Period Five'!I89</f>
        <v>0</v>
      </c>
      <c r="L87" s="37" t="str">
        <f>'Period Five'!L89</f>
        <v>0</v>
      </c>
      <c r="M87" s="35">
        <f>'Period Six'!I89</f>
        <v>0</v>
      </c>
      <c r="N87" s="37" t="str">
        <f>'Period Six'!L89</f>
        <v>0</v>
      </c>
      <c r="O87" s="34">
        <f>'Period Seven'!I89</f>
        <v>0</v>
      </c>
      <c r="P87" s="37" t="str">
        <f>'Period Seven'!L89</f>
        <v>0</v>
      </c>
      <c r="Q87" s="34">
        <f>'Period Eight'!I89</f>
        <v>0</v>
      </c>
      <c r="R87" s="37" t="str">
        <f>'Period Eight'!L89</f>
        <v>0</v>
      </c>
      <c r="S87" s="34">
        <f>Table11[[#This Row],[Period 1 Hours]]+Table11[[#This Row],[Period 2 Hours ]]+Table11[[#This Row],[Period 3 Hours]]+Table11[[#This Row],[Period 4 Hours]]+Table11[[#This Row],[Period 5 Hours]]+Table11[[#This Row],[Period 6 Hours]]+Table11[[#This Row],[Period 7 Hours]]+Table11[[#This Row],[Period 8 Hours]]</f>
        <v>0</v>
      </c>
      <c r="T87" s="42">
        <f>Table11[[#This Row],[Period 1 Subsidy ]]+Table11[[#This Row],[Period 2 Subsidy ]]+Table11[[#This Row],[Period 3 Subsidy ]]+Table11[[#This Row],[Period 4 Subsidy ]]+Table11[[#This Row],[Period 5 Subsidy ]]+Table11[[#This Row],[Period 6 Subsidy ]]+Table11[[#This Row],[Period 7 Subsidy ]]+Table11[[#This Row],[Period 8 Subsidy ]]</f>
        <v>0</v>
      </c>
      <c r="U87" s="42">
        <f>IF(Table11[[#This Row],[Total Rebate for Employee]]&gt;0.01, 100,0)</f>
        <v>0</v>
      </c>
    </row>
    <row r="88" spans="1:21" x14ac:dyDescent="0.25">
      <c r="A88" s="32">
        <f>'Information Sheet-COMPLETE 1st'!A97</f>
        <v>0</v>
      </c>
      <c r="B88" s="32">
        <f>'Information Sheet-COMPLETE 1st'!B97</f>
        <v>0</v>
      </c>
      <c r="C88" s="34">
        <f>'Period One'!I90</f>
        <v>0</v>
      </c>
      <c r="D88" s="37" t="str">
        <f>'Period One'!L90</f>
        <v>0</v>
      </c>
      <c r="E88" s="34">
        <f>'Period Two'!I90</f>
        <v>0</v>
      </c>
      <c r="F88" s="37" t="str">
        <f>'Period Two'!L90</f>
        <v>0</v>
      </c>
      <c r="G88" s="34">
        <f>'Period Three'!I90</f>
        <v>0</v>
      </c>
      <c r="H88" s="37" t="str">
        <f>'Period Three'!L90</f>
        <v>0</v>
      </c>
      <c r="I88" s="34">
        <f>'Period Four'!I90</f>
        <v>0</v>
      </c>
      <c r="J88" s="37" t="str">
        <f>'Period Four'!L90</f>
        <v>0</v>
      </c>
      <c r="K88" s="34">
        <f>'Period Five'!I90</f>
        <v>0</v>
      </c>
      <c r="L88" s="37" t="str">
        <f>'Period Five'!L90</f>
        <v>0</v>
      </c>
      <c r="M88" s="35">
        <f>'Period Six'!I90</f>
        <v>0</v>
      </c>
      <c r="N88" s="37" t="str">
        <f>'Period Six'!L90</f>
        <v>0</v>
      </c>
      <c r="O88" s="34">
        <f>'Period Seven'!I90</f>
        <v>0</v>
      </c>
      <c r="P88" s="37" t="str">
        <f>'Period Seven'!L90</f>
        <v>0</v>
      </c>
      <c r="Q88" s="34">
        <f>'Period Eight'!I90</f>
        <v>0</v>
      </c>
      <c r="R88" s="37" t="str">
        <f>'Period Eight'!L90</f>
        <v>0</v>
      </c>
      <c r="S88" s="34">
        <f>Table11[[#This Row],[Period 1 Hours]]+Table11[[#This Row],[Period 2 Hours ]]+Table11[[#This Row],[Period 3 Hours]]+Table11[[#This Row],[Period 4 Hours]]+Table11[[#This Row],[Period 5 Hours]]+Table11[[#This Row],[Period 6 Hours]]+Table11[[#This Row],[Period 7 Hours]]+Table11[[#This Row],[Period 8 Hours]]</f>
        <v>0</v>
      </c>
      <c r="T88" s="42">
        <f>Table11[[#This Row],[Period 1 Subsidy ]]+Table11[[#This Row],[Period 2 Subsidy ]]+Table11[[#This Row],[Period 3 Subsidy ]]+Table11[[#This Row],[Period 4 Subsidy ]]+Table11[[#This Row],[Period 5 Subsidy ]]+Table11[[#This Row],[Period 6 Subsidy ]]+Table11[[#This Row],[Period 7 Subsidy ]]+Table11[[#This Row],[Period 8 Subsidy ]]</f>
        <v>0</v>
      </c>
      <c r="U88" s="42">
        <f>IF(Table11[[#This Row],[Total Rebate for Employee]]&gt;0.01, 100,0)</f>
        <v>0</v>
      </c>
    </row>
    <row r="89" spans="1:21" x14ac:dyDescent="0.25">
      <c r="A89" s="32">
        <f>'Information Sheet-COMPLETE 1st'!A98</f>
        <v>0</v>
      </c>
      <c r="B89" s="32">
        <f>'Information Sheet-COMPLETE 1st'!B98</f>
        <v>0</v>
      </c>
      <c r="C89" s="34">
        <f>'Period One'!I91</f>
        <v>0</v>
      </c>
      <c r="D89" s="37" t="str">
        <f>'Period One'!L91</f>
        <v>0</v>
      </c>
      <c r="E89" s="34">
        <f>'Period Two'!I91</f>
        <v>0</v>
      </c>
      <c r="F89" s="37" t="str">
        <f>'Period Two'!L91</f>
        <v>0</v>
      </c>
      <c r="G89" s="34">
        <f>'Period Three'!I91</f>
        <v>0</v>
      </c>
      <c r="H89" s="37" t="str">
        <f>'Period Three'!L91</f>
        <v>0</v>
      </c>
      <c r="I89" s="34">
        <f>'Period Four'!I91</f>
        <v>0</v>
      </c>
      <c r="J89" s="37" t="str">
        <f>'Period Four'!L91</f>
        <v>0</v>
      </c>
      <c r="K89" s="34">
        <f>'Period Five'!I91</f>
        <v>0</v>
      </c>
      <c r="L89" s="37" t="str">
        <f>'Period Five'!L91</f>
        <v>0</v>
      </c>
      <c r="M89" s="35">
        <f>'Period Six'!I91</f>
        <v>0</v>
      </c>
      <c r="N89" s="37" t="str">
        <f>'Period Six'!L91</f>
        <v>0</v>
      </c>
      <c r="O89" s="34">
        <f>'Period Seven'!I91</f>
        <v>0</v>
      </c>
      <c r="P89" s="37" t="str">
        <f>'Period Seven'!L91</f>
        <v>0</v>
      </c>
      <c r="Q89" s="34">
        <f>'Period Eight'!I91</f>
        <v>0</v>
      </c>
      <c r="R89" s="37" t="str">
        <f>'Period Eight'!L91</f>
        <v>0</v>
      </c>
      <c r="S89" s="34">
        <f>Table11[[#This Row],[Period 1 Hours]]+Table11[[#This Row],[Period 2 Hours ]]+Table11[[#This Row],[Period 3 Hours]]+Table11[[#This Row],[Period 4 Hours]]+Table11[[#This Row],[Period 5 Hours]]+Table11[[#This Row],[Period 6 Hours]]+Table11[[#This Row],[Period 7 Hours]]+Table11[[#This Row],[Period 8 Hours]]</f>
        <v>0</v>
      </c>
      <c r="T89" s="42">
        <f>Table11[[#This Row],[Period 1 Subsidy ]]+Table11[[#This Row],[Period 2 Subsidy ]]+Table11[[#This Row],[Period 3 Subsidy ]]+Table11[[#This Row],[Period 4 Subsidy ]]+Table11[[#This Row],[Period 5 Subsidy ]]+Table11[[#This Row],[Period 6 Subsidy ]]+Table11[[#This Row],[Period 7 Subsidy ]]+Table11[[#This Row],[Period 8 Subsidy ]]</f>
        <v>0</v>
      </c>
      <c r="U89" s="42">
        <f>IF(Table11[[#This Row],[Total Rebate for Employee]]&gt;0.01, 100,0)</f>
        <v>0</v>
      </c>
    </row>
    <row r="90" spans="1:21" x14ac:dyDescent="0.25">
      <c r="A90" s="32">
        <f>'Information Sheet-COMPLETE 1st'!A99</f>
        <v>0</v>
      </c>
      <c r="B90" s="32">
        <f>'Information Sheet-COMPLETE 1st'!B99</f>
        <v>0</v>
      </c>
      <c r="C90" s="34">
        <f>'Period One'!I92</f>
        <v>0</v>
      </c>
      <c r="D90" s="37" t="str">
        <f>'Period One'!L92</f>
        <v>0</v>
      </c>
      <c r="E90" s="34">
        <f>'Period Two'!I92</f>
        <v>0</v>
      </c>
      <c r="F90" s="37" t="str">
        <f>'Period Two'!L92</f>
        <v>0</v>
      </c>
      <c r="G90" s="34">
        <f>'Period Three'!I92</f>
        <v>0</v>
      </c>
      <c r="H90" s="37" t="str">
        <f>'Period Three'!L92</f>
        <v>0</v>
      </c>
      <c r="I90" s="34">
        <f>'Period Four'!I92</f>
        <v>0</v>
      </c>
      <c r="J90" s="37" t="str">
        <f>'Period Four'!L92</f>
        <v>0</v>
      </c>
      <c r="K90" s="34">
        <f>'Period Five'!I92</f>
        <v>0</v>
      </c>
      <c r="L90" s="37" t="str">
        <f>'Period Five'!L92</f>
        <v>0</v>
      </c>
      <c r="M90" s="35">
        <f>'Period Six'!I92</f>
        <v>0</v>
      </c>
      <c r="N90" s="37" t="str">
        <f>'Period Six'!L92</f>
        <v>0</v>
      </c>
      <c r="O90" s="34">
        <f>'Period Seven'!I92</f>
        <v>0</v>
      </c>
      <c r="P90" s="37" t="str">
        <f>'Period Seven'!L92</f>
        <v>0</v>
      </c>
      <c r="Q90" s="34">
        <f>'Period Eight'!I92</f>
        <v>0</v>
      </c>
      <c r="R90" s="37" t="str">
        <f>'Period Eight'!L92</f>
        <v>0</v>
      </c>
      <c r="S90" s="34">
        <f>Table11[[#This Row],[Period 1 Hours]]+Table11[[#This Row],[Period 2 Hours ]]+Table11[[#This Row],[Period 3 Hours]]+Table11[[#This Row],[Period 4 Hours]]+Table11[[#This Row],[Period 5 Hours]]+Table11[[#This Row],[Period 6 Hours]]+Table11[[#This Row],[Period 7 Hours]]+Table11[[#This Row],[Period 8 Hours]]</f>
        <v>0</v>
      </c>
      <c r="T90" s="42">
        <f>Table11[[#This Row],[Period 1 Subsidy ]]+Table11[[#This Row],[Period 2 Subsidy ]]+Table11[[#This Row],[Period 3 Subsidy ]]+Table11[[#This Row],[Period 4 Subsidy ]]+Table11[[#This Row],[Period 5 Subsidy ]]+Table11[[#This Row],[Period 6 Subsidy ]]+Table11[[#This Row],[Period 7 Subsidy ]]+Table11[[#This Row],[Period 8 Subsidy ]]</f>
        <v>0</v>
      </c>
      <c r="U90" s="42">
        <f>IF(Table11[[#This Row],[Total Rebate for Employee]]&gt;0.01, 100,0)</f>
        <v>0</v>
      </c>
    </row>
    <row r="91" spans="1:21" x14ac:dyDescent="0.25">
      <c r="A91" s="32">
        <f>'Information Sheet-COMPLETE 1st'!A100</f>
        <v>0</v>
      </c>
      <c r="B91" s="32">
        <f>'Information Sheet-COMPLETE 1st'!B100</f>
        <v>0</v>
      </c>
      <c r="C91" s="34">
        <f>'Period One'!I93</f>
        <v>0</v>
      </c>
      <c r="D91" s="37" t="str">
        <f>'Period One'!L93</f>
        <v>0</v>
      </c>
      <c r="E91" s="34">
        <f>'Period Two'!I93</f>
        <v>0</v>
      </c>
      <c r="F91" s="37" t="str">
        <f>'Period Two'!L93</f>
        <v>0</v>
      </c>
      <c r="G91" s="34">
        <f>'Period Three'!I93</f>
        <v>0</v>
      </c>
      <c r="H91" s="37" t="str">
        <f>'Period Three'!L93</f>
        <v>0</v>
      </c>
      <c r="I91" s="34">
        <f>'Period Four'!I93</f>
        <v>0</v>
      </c>
      <c r="J91" s="37" t="str">
        <f>'Period Four'!L93</f>
        <v>0</v>
      </c>
      <c r="K91" s="34">
        <f>'Period Five'!I93</f>
        <v>0</v>
      </c>
      <c r="L91" s="37" t="str">
        <f>'Period Five'!L93</f>
        <v>0</v>
      </c>
      <c r="M91" s="35">
        <f>'Period Six'!I93</f>
        <v>0</v>
      </c>
      <c r="N91" s="37" t="str">
        <f>'Period Six'!L93</f>
        <v>0</v>
      </c>
      <c r="O91" s="34">
        <f>'Period Seven'!I93</f>
        <v>0</v>
      </c>
      <c r="P91" s="37" t="str">
        <f>'Period Seven'!L93</f>
        <v>0</v>
      </c>
      <c r="Q91" s="34">
        <f>'Period Eight'!I93</f>
        <v>0</v>
      </c>
      <c r="R91" s="37" t="str">
        <f>'Period Eight'!L93</f>
        <v>0</v>
      </c>
      <c r="S91" s="34">
        <f>Table11[[#This Row],[Period 1 Hours]]+Table11[[#This Row],[Period 2 Hours ]]+Table11[[#This Row],[Period 3 Hours]]+Table11[[#This Row],[Period 4 Hours]]+Table11[[#This Row],[Period 5 Hours]]+Table11[[#This Row],[Period 6 Hours]]+Table11[[#This Row],[Period 7 Hours]]+Table11[[#This Row],[Period 8 Hours]]</f>
        <v>0</v>
      </c>
      <c r="T91" s="42">
        <f>Table11[[#This Row],[Period 1 Subsidy ]]+Table11[[#This Row],[Period 2 Subsidy ]]+Table11[[#This Row],[Period 3 Subsidy ]]+Table11[[#This Row],[Period 4 Subsidy ]]+Table11[[#This Row],[Period 5 Subsidy ]]+Table11[[#This Row],[Period 6 Subsidy ]]+Table11[[#This Row],[Period 7 Subsidy ]]+Table11[[#This Row],[Period 8 Subsidy ]]</f>
        <v>0</v>
      </c>
      <c r="U91" s="42">
        <f>IF(Table11[[#This Row],[Total Rebate for Employee]]&gt;0.01, 100,0)</f>
        <v>0</v>
      </c>
    </row>
    <row r="92" spans="1:21" x14ac:dyDescent="0.25">
      <c r="A92" s="32">
        <f>'Information Sheet-COMPLETE 1st'!A101</f>
        <v>0</v>
      </c>
      <c r="B92" s="32">
        <f>'Information Sheet-COMPLETE 1st'!B101</f>
        <v>0</v>
      </c>
      <c r="C92" s="34">
        <f>'Period One'!I94</f>
        <v>0</v>
      </c>
      <c r="D92" s="37" t="str">
        <f>'Period One'!L94</f>
        <v>0</v>
      </c>
      <c r="E92" s="34">
        <f>'Period Two'!I94</f>
        <v>0</v>
      </c>
      <c r="F92" s="37" t="str">
        <f>'Period Two'!L94</f>
        <v>0</v>
      </c>
      <c r="G92" s="34">
        <f>'Period Three'!I94</f>
        <v>0</v>
      </c>
      <c r="H92" s="37" t="str">
        <f>'Period Three'!L94</f>
        <v>0</v>
      </c>
      <c r="I92" s="34">
        <f>'Period Four'!I94</f>
        <v>0</v>
      </c>
      <c r="J92" s="37" t="str">
        <f>'Period Four'!L94</f>
        <v>0</v>
      </c>
      <c r="K92" s="34">
        <f>'Period Five'!I94</f>
        <v>0</v>
      </c>
      <c r="L92" s="37" t="str">
        <f>'Period Five'!L94</f>
        <v>0</v>
      </c>
      <c r="M92" s="35">
        <f>'Period Six'!I94</f>
        <v>0</v>
      </c>
      <c r="N92" s="37" t="str">
        <f>'Period Six'!L94</f>
        <v>0</v>
      </c>
      <c r="O92" s="34">
        <f>'Period Seven'!I94</f>
        <v>0</v>
      </c>
      <c r="P92" s="37" t="str">
        <f>'Period Seven'!L94</f>
        <v>0</v>
      </c>
      <c r="Q92" s="34">
        <f>'Period Eight'!I94</f>
        <v>0</v>
      </c>
      <c r="R92" s="37" t="str">
        <f>'Period Eight'!L94</f>
        <v>0</v>
      </c>
      <c r="S92" s="34">
        <f>Table11[[#This Row],[Period 1 Hours]]+Table11[[#This Row],[Period 2 Hours ]]+Table11[[#This Row],[Period 3 Hours]]+Table11[[#This Row],[Period 4 Hours]]+Table11[[#This Row],[Period 5 Hours]]+Table11[[#This Row],[Period 6 Hours]]+Table11[[#This Row],[Period 7 Hours]]+Table11[[#This Row],[Period 8 Hours]]</f>
        <v>0</v>
      </c>
      <c r="T92" s="42">
        <f>Table11[[#This Row],[Period 1 Subsidy ]]+Table11[[#This Row],[Period 2 Subsidy ]]+Table11[[#This Row],[Period 3 Subsidy ]]+Table11[[#This Row],[Period 4 Subsidy ]]+Table11[[#This Row],[Period 5 Subsidy ]]+Table11[[#This Row],[Period 6 Subsidy ]]+Table11[[#This Row],[Period 7 Subsidy ]]+Table11[[#This Row],[Period 8 Subsidy ]]</f>
        <v>0</v>
      </c>
      <c r="U92" s="42">
        <f>IF(Table11[[#This Row],[Total Rebate for Employee]]&gt;0.01, 100,0)</f>
        <v>0</v>
      </c>
    </row>
    <row r="93" spans="1:21" x14ac:dyDescent="0.25">
      <c r="A93" s="32">
        <f>'Information Sheet-COMPLETE 1st'!A102</f>
        <v>0</v>
      </c>
      <c r="B93" s="32">
        <f>'Information Sheet-COMPLETE 1st'!B102</f>
        <v>0</v>
      </c>
      <c r="C93" s="34">
        <f>'Period One'!I95</f>
        <v>0</v>
      </c>
      <c r="D93" s="37" t="str">
        <f>'Period One'!L95</f>
        <v>0</v>
      </c>
      <c r="E93" s="34">
        <f>'Period Two'!I95</f>
        <v>0</v>
      </c>
      <c r="F93" s="37" t="str">
        <f>'Period Two'!L95</f>
        <v>0</v>
      </c>
      <c r="G93" s="34">
        <f>'Period Three'!I95</f>
        <v>0</v>
      </c>
      <c r="H93" s="37" t="str">
        <f>'Period Three'!L95</f>
        <v>0</v>
      </c>
      <c r="I93" s="34">
        <f>'Period Four'!I95</f>
        <v>0</v>
      </c>
      <c r="J93" s="37" t="str">
        <f>'Period Four'!L95</f>
        <v>0</v>
      </c>
      <c r="K93" s="34">
        <f>'Period Five'!I95</f>
        <v>0</v>
      </c>
      <c r="L93" s="37" t="str">
        <f>'Period Five'!L95</f>
        <v>0</v>
      </c>
      <c r="M93" s="35">
        <f>'Period Six'!I95</f>
        <v>0</v>
      </c>
      <c r="N93" s="37" t="str">
        <f>'Period Six'!L95</f>
        <v>0</v>
      </c>
      <c r="O93" s="34">
        <f>'Period Seven'!I95</f>
        <v>0</v>
      </c>
      <c r="P93" s="37" t="str">
        <f>'Period Seven'!L95</f>
        <v>0</v>
      </c>
      <c r="Q93" s="34">
        <f>'Period Eight'!I95</f>
        <v>0</v>
      </c>
      <c r="R93" s="37" t="str">
        <f>'Period Eight'!L95</f>
        <v>0</v>
      </c>
      <c r="S93" s="34">
        <f>Table11[[#This Row],[Period 1 Hours]]+Table11[[#This Row],[Period 2 Hours ]]+Table11[[#This Row],[Period 3 Hours]]+Table11[[#This Row],[Period 4 Hours]]+Table11[[#This Row],[Period 5 Hours]]+Table11[[#This Row],[Period 6 Hours]]+Table11[[#This Row],[Period 7 Hours]]+Table11[[#This Row],[Period 8 Hours]]</f>
        <v>0</v>
      </c>
      <c r="T93" s="42">
        <f>Table11[[#This Row],[Period 1 Subsidy ]]+Table11[[#This Row],[Period 2 Subsidy ]]+Table11[[#This Row],[Period 3 Subsidy ]]+Table11[[#This Row],[Period 4 Subsidy ]]+Table11[[#This Row],[Period 5 Subsidy ]]+Table11[[#This Row],[Period 6 Subsidy ]]+Table11[[#This Row],[Period 7 Subsidy ]]+Table11[[#This Row],[Period 8 Subsidy ]]</f>
        <v>0</v>
      </c>
      <c r="U93" s="42">
        <f>IF(Table11[[#This Row],[Total Rebate for Employee]]&gt;0.01, 100,0)</f>
        <v>0</v>
      </c>
    </row>
    <row r="94" spans="1:21" x14ac:dyDescent="0.25">
      <c r="A94" s="32">
        <f>'Information Sheet-COMPLETE 1st'!A103</f>
        <v>0</v>
      </c>
      <c r="B94" s="32">
        <f>'Information Sheet-COMPLETE 1st'!B103</f>
        <v>0</v>
      </c>
      <c r="C94" s="34">
        <f>'Period One'!I96</f>
        <v>0</v>
      </c>
      <c r="D94" s="37" t="str">
        <f>'Period One'!L96</f>
        <v>0</v>
      </c>
      <c r="E94" s="34">
        <f>'Period Two'!I96</f>
        <v>0</v>
      </c>
      <c r="F94" s="37" t="str">
        <f>'Period Two'!L96</f>
        <v>0</v>
      </c>
      <c r="G94" s="34">
        <f>'Period Three'!I96</f>
        <v>0</v>
      </c>
      <c r="H94" s="37" t="str">
        <f>'Period Three'!L96</f>
        <v>0</v>
      </c>
      <c r="I94" s="34">
        <f>'Period Four'!I96</f>
        <v>0</v>
      </c>
      <c r="J94" s="37" t="str">
        <f>'Period Four'!L96</f>
        <v>0</v>
      </c>
      <c r="K94" s="34">
        <f>'Period Five'!I96</f>
        <v>0</v>
      </c>
      <c r="L94" s="37" t="str">
        <f>'Period Five'!L96</f>
        <v>0</v>
      </c>
      <c r="M94" s="35">
        <f>'Period Six'!I96</f>
        <v>0</v>
      </c>
      <c r="N94" s="37" t="str">
        <f>'Period Six'!L96</f>
        <v>0</v>
      </c>
      <c r="O94" s="34">
        <f>'Period Seven'!I96</f>
        <v>0</v>
      </c>
      <c r="P94" s="37" t="str">
        <f>'Period Seven'!L96</f>
        <v>0</v>
      </c>
      <c r="Q94" s="34">
        <f>'Period Eight'!I96</f>
        <v>0</v>
      </c>
      <c r="R94" s="37" t="str">
        <f>'Period Eight'!L96</f>
        <v>0</v>
      </c>
      <c r="S94" s="34">
        <f>Table11[[#This Row],[Period 1 Hours]]+Table11[[#This Row],[Period 2 Hours ]]+Table11[[#This Row],[Period 3 Hours]]+Table11[[#This Row],[Period 4 Hours]]+Table11[[#This Row],[Period 5 Hours]]+Table11[[#This Row],[Period 6 Hours]]+Table11[[#This Row],[Period 7 Hours]]+Table11[[#This Row],[Period 8 Hours]]</f>
        <v>0</v>
      </c>
      <c r="T94" s="42">
        <f>Table11[[#This Row],[Period 1 Subsidy ]]+Table11[[#This Row],[Period 2 Subsidy ]]+Table11[[#This Row],[Period 3 Subsidy ]]+Table11[[#This Row],[Period 4 Subsidy ]]+Table11[[#This Row],[Period 5 Subsidy ]]+Table11[[#This Row],[Period 6 Subsidy ]]+Table11[[#This Row],[Period 7 Subsidy ]]+Table11[[#This Row],[Period 8 Subsidy ]]</f>
        <v>0</v>
      </c>
      <c r="U94" s="42">
        <f>IF(Table11[[#This Row],[Total Rebate for Employee]]&gt;0.01, 100,0)</f>
        <v>0</v>
      </c>
    </row>
    <row r="95" spans="1:21" x14ac:dyDescent="0.25">
      <c r="A95" s="32">
        <f>'Information Sheet-COMPLETE 1st'!A104</f>
        <v>0</v>
      </c>
      <c r="B95" s="32">
        <f>'Information Sheet-COMPLETE 1st'!B104</f>
        <v>0</v>
      </c>
      <c r="C95" s="34">
        <f>'Period One'!I97</f>
        <v>0</v>
      </c>
      <c r="D95" s="37" t="str">
        <f>'Period One'!L97</f>
        <v>0</v>
      </c>
      <c r="E95" s="34">
        <f>'Period Two'!I97</f>
        <v>0</v>
      </c>
      <c r="F95" s="37" t="str">
        <f>'Period Two'!L97</f>
        <v>0</v>
      </c>
      <c r="G95" s="34">
        <f>'Period Three'!I97</f>
        <v>0</v>
      </c>
      <c r="H95" s="37" t="str">
        <f>'Period Three'!L97</f>
        <v>0</v>
      </c>
      <c r="I95" s="34">
        <f>'Period Four'!I97</f>
        <v>0</v>
      </c>
      <c r="J95" s="37" t="str">
        <f>'Period Four'!L97</f>
        <v>0</v>
      </c>
      <c r="K95" s="34">
        <f>'Period Five'!I97</f>
        <v>0</v>
      </c>
      <c r="L95" s="37" t="str">
        <f>'Period Five'!L97</f>
        <v>0</v>
      </c>
      <c r="M95" s="35">
        <f>'Period Six'!I97</f>
        <v>0</v>
      </c>
      <c r="N95" s="37" t="str">
        <f>'Period Six'!L97</f>
        <v>0</v>
      </c>
      <c r="O95" s="34">
        <f>'Period Seven'!I97</f>
        <v>0</v>
      </c>
      <c r="P95" s="37" t="str">
        <f>'Period Seven'!L97</f>
        <v>0</v>
      </c>
      <c r="Q95" s="34">
        <f>'Period Eight'!I97</f>
        <v>0</v>
      </c>
      <c r="R95" s="37" t="str">
        <f>'Period Eight'!L97</f>
        <v>0</v>
      </c>
      <c r="S95" s="34">
        <f>Table11[[#This Row],[Period 1 Hours]]+Table11[[#This Row],[Period 2 Hours ]]+Table11[[#This Row],[Period 3 Hours]]+Table11[[#This Row],[Period 4 Hours]]+Table11[[#This Row],[Period 5 Hours]]+Table11[[#This Row],[Period 6 Hours]]+Table11[[#This Row],[Period 7 Hours]]+Table11[[#This Row],[Period 8 Hours]]</f>
        <v>0</v>
      </c>
      <c r="T95" s="42">
        <f>Table11[[#This Row],[Period 1 Subsidy ]]+Table11[[#This Row],[Period 2 Subsidy ]]+Table11[[#This Row],[Period 3 Subsidy ]]+Table11[[#This Row],[Period 4 Subsidy ]]+Table11[[#This Row],[Period 5 Subsidy ]]+Table11[[#This Row],[Period 6 Subsidy ]]+Table11[[#This Row],[Period 7 Subsidy ]]+Table11[[#This Row],[Period 8 Subsidy ]]</f>
        <v>0</v>
      </c>
      <c r="U95" s="42">
        <f>IF(Table11[[#This Row],[Total Rebate for Employee]]&gt;0.01, 100,0)</f>
        <v>0</v>
      </c>
    </row>
    <row r="96" spans="1:21" x14ac:dyDescent="0.25">
      <c r="A96" s="32">
        <f>'Information Sheet-COMPLETE 1st'!A105</f>
        <v>0</v>
      </c>
      <c r="B96" s="32">
        <f>'Information Sheet-COMPLETE 1st'!B105</f>
        <v>0</v>
      </c>
      <c r="C96" s="34">
        <f>'Period One'!I98</f>
        <v>0</v>
      </c>
      <c r="D96" s="37" t="str">
        <f>'Period One'!L98</f>
        <v>0</v>
      </c>
      <c r="E96" s="34">
        <f>'Period Two'!I98</f>
        <v>0</v>
      </c>
      <c r="F96" s="37" t="str">
        <f>'Period Two'!L98</f>
        <v>0</v>
      </c>
      <c r="G96" s="34">
        <f>'Period Three'!I98</f>
        <v>0</v>
      </c>
      <c r="H96" s="37" t="str">
        <f>'Period Three'!L98</f>
        <v>0</v>
      </c>
      <c r="I96" s="34">
        <f>'Period Four'!I98</f>
        <v>0</v>
      </c>
      <c r="J96" s="37" t="str">
        <f>'Period Four'!L98</f>
        <v>0</v>
      </c>
      <c r="K96" s="34">
        <f>'Period Five'!I98</f>
        <v>0</v>
      </c>
      <c r="L96" s="37" t="str">
        <f>'Period Five'!L98</f>
        <v>0</v>
      </c>
      <c r="M96" s="35">
        <f>'Period Six'!I98</f>
        <v>0</v>
      </c>
      <c r="N96" s="37" t="str">
        <f>'Period Six'!L98</f>
        <v>0</v>
      </c>
      <c r="O96" s="34">
        <f>'Period Seven'!I98</f>
        <v>0</v>
      </c>
      <c r="P96" s="37" t="str">
        <f>'Period Seven'!L98</f>
        <v>0</v>
      </c>
      <c r="Q96" s="34">
        <f>'Period Eight'!I98</f>
        <v>0</v>
      </c>
      <c r="R96" s="37" t="str">
        <f>'Period Eight'!L98</f>
        <v>0</v>
      </c>
      <c r="S96" s="34">
        <f>Table11[[#This Row],[Period 1 Hours]]+Table11[[#This Row],[Period 2 Hours ]]+Table11[[#This Row],[Period 3 Hours]]+Table11[[#This Row],[Period 4 Hours]]+Table11[[#This Row],[Period 5 Hours]]+Table11[[#This Row],[Period 6 Hours]]+Table11[[#This Row],[Period 7 Hours]]+Table11[[#This Row],[Period 8 Hours]]</f>
        <v>0</v>
      </c>
      <c r="T96" s="42">
        <f>Table11[[#This Row],[Period 1 Subsidy ]]+Table11[[#This Row],[Period 2 Subsidy ]]+Table11[[#This Row],[Period 3 Subsidy ]]+Table11[[#This Row],[Period 4 Subsidy ]]+Table11[[#This Row],[Period 5 Subsidy ]]+Table11[[#This Row],[Period 6 Subsidy ]]+Table11[[#This Row],[Period 7 Subsidy ]]+Table11[[#This Row],[Period 8 Subsidy ]]</f>
        <v>0</v>
      </c>
      <c r="U96" s="42">
        <f>IF(Table11[[#This Row],[Total Rebate for Employee]]&gt;0.01, 100,0)</f>
        <v>0</v>
      </c>
    </row>
    <row r="97" spans="1:21" x14ac:dyDescent="0.25">
      <c r="A97" s="32">
        <f>'Information Sheet-COMPLETE 1st'!A106</f>
        <v>0</v>
      </c>
      <c r="B97" s="32">
        <f>'Information Sheet-COMPLETE 1st'!B106</f>
        <v>0</v>
      </c>
      <c r="C97" s="34">
        <f>'Period One'!I99</f>
        <v>0</v>
      </c>
      <c r="D97" s="37" t="str">
        <f>'Period One'!L99</f>
        <v>0</v>
      </c>
      <c r="E97" s="34">
        <f>'Period Two'!I99</f>
        <v>0</v>
      </c>
      <c r="F97" s="37" t="str">
        <f>'Period Two'!L99</f>
        <v>0</v>
      </c>
      <c r="G97" s="34">
        <f>'Period Three'!I99</f>
        <v>0</v>
      </c>
      <c r="H97" s="37" t="str">
        <f>'Period Three'!L99</f>
        <v>0</v>
      </c>
      <c r="I97" s="34">
        <f>'Period Four'!I99</f>
        <v>0</v>
      </c>
      <c r="J97" s="37" t="str">
        <f>'Period Four'!L99</f>
        <v>0</v>
      </c>
      <c r="K97" s="34">
        <f>'Period Five'!I99</f>
        <v>0</v>
      </c>
      <c r="L97" s="37" t="str">
        <f>'Period Five'!L99</f>
        <v>0</v>
      </c>
      <c r="M97" s="35">
        <f>'Period Six'!I99</f>
        <v>0</v>
      </c>
      <c r="N97" s="37" t="str">
        <f>'Period Six'!L99</f>
        <v>0</v>
      </c>
      <c r="O97" s="34">
        <f>'Period Seven'!I99</f>
        <v>0</v>
      </c>
      <c r="P97" s="37" t="str">
        <f>'Period Seven'!L99</f>
        <v>0</v>
      </c>
      <c r="Q97" s="34">
        <f>'Period Eight'!I99</f>
        <v>0</v>
      </c>
      <c r="R97" s="37" t="str">
        <f>'Period Eight'!L99</f>
        <v>0</v>
      </c>
      <c r="S97" s="34">
        <f>Table11[[#This Row],[Period 1 Hours]]+Table11[[#This Row],[Period 2 Hours ]]+Table11[[#This Row],[Period 3 Hours]]+Table11[[#This Row],[Period 4 Hours]]+Table11[[#This Row],[Period 5 Hours]]+Table11[[#This Row],[Period 6 Hours]]+Table11[[#This Row],[Period 7 Hours]]+Table11[[#This Row],[Period 8 Hours]]</f>
        <v>0</v>
      </c>
      <c r="T97" s="42">
        <f>Table11[[#This Row],[Period 1 Subsidy ]]+Table11[[#This Row],[Period 2 Subsidy ]]+Table11[[#This Row],[Period 3 Subsidy ]]+Table11[[#This Row],[Period 4 Subsidy ]]+Table11[[#This Row],[Period 5 Subsidy ]]+Table11[[#This Row],[Period 6 Subsidy ]]+Table11[[#This Row],[Period 7 Subsidy ]]+Table11[[#This Row],[Period 8 Subsidy ]]</f>
        <v>0</v>
      </c>
      <c r="U97" s="42">
        <f>IF(Table11[[#This Row],[Total Rebate for Employee]]&gt;0.01, 100,0)</f>
        <v>0</v>
      </c>
    </row>
    <row r="98" spans="1:21" x14ac:dyDescent="0.25">
      <c r="A98" s="32">
        <f>'Information Sheet-COMPLETE 1st'!A107</f>
        <v>0</v>
      </c>
      <c r="B98" s="32">
        <f>'Information Sheet-COMPLETE 1st'!B107</f>
        <v>0</v>
      </c>
      <c r="C98" s="34">
        <f>'Period One'!I100</f>
        <v>0</v>
      </c>
      <c r="D98" s="37" t="str">
        <f>'Period One'!L100</f>
        <v>0</v>
      </c>
      <c r="E98" s="34">
        <f>'Period Two'!I100</f>
        <v>0</v>
      </c>
      <c r="F98" s="37" t="str">
        <f>'Period Two'!L100</f>
        <v>0</v>
      </c>
      <c r="G98" s="34">
        <f>'Period Three'!I100</f>
        <v>0</v>
      </c>
      <c r="H98" s="37" t="str">
        <f>'Period Three'!L100</f>
        <v>0</v>
      </c>
      <c r="I98" s="34">
        <f>'Period Four'!I100</f>
        <v>0</v>
      </c>
      <c r="J98" s="37" t="str">
        <f>'Period Four'!L100</f>
        <v>0</v>
      </c>
      <c r="K98" s="34">
        <f>'Period Five'!I100</f>
        <v>0</v>
      </c>
      <c r="L98" s="37" t="str">
        <f>'Period Five'!L100</f>
        <v>0</v>
      </c>
      <c r="M98" s="35">
        <f>'Period Six'!I100</f>
        <v>0</v>
      </c>
      <c r="N98" s="37" t="str">
        <f>'Period Six'!L100</f>
        <v>0</v>
      </c>
      <c r="O98" s="34">
        <f>'Period Seven'!I100</f>
        <v>0</v>
      </c>
      <c r="P98" s="37" t="str">
        <f>'Period Seven'!L100</f>
        <v>0</v>
      </c>
      <c r="Q98" s="34">
        <f>'Period Eight'!I100</f>
        <v>0</v>
      </c>
      <c r="R98" s="37" t="str">
        <f>'Period Eight'!L100</f>
        <v>0</v>
      </c>
      <c r="S98" s="34">
        <f>Table11[[#This Row],[Period 1 Hours]]+Table11[[#This Row],[Period 2 Hours ]]+Table11[[#This Row],[Period 3 Hours]]+Table11[[#This Row],[Period 4 Hours]]+Table11[[#This Row],[Period 5 Hours]]+Table11[[#This Row],[Period 6 Hours]]+Table11[[#This Row],[Period 7 Hours]]+Table11[[#This Row],[Period 8 Hours]]</f>
        <v>0</v>
      </c>
      <c r="T98" s="42">
        <f>Table11[[#This Row],[Period 1 Subsidy ]]+Table11[[#This Row],[Period 2 Subsidy ]]+Table11[[#This Row],[Period 3 Subsidy ]]+Table11[[#This Row],[Period 4 Subsidy ]]+Table11[[#This Row],[Period 5 Subsidy ]]+Table11[[#This Row],[Period 6 Subsidy ]]+Table11[[#This Row],[Period 7 Subsidy ]]+Table11[[#This Row],[Period 8 Subsidy ]]</f>
        <v>0</v>
      </c>
      <c r="U98" s="42">
        <f>IF(Table11[[#This Row],[Total Rebate for Employee]]&gt;0.01, 100,0)</f>
        <v>0</v>
      </c>
    </row>
    <row r="99" spans="1:21" x14ac:dyDescent="0.25">
      <c r="A99" s="32">
        <f>'Information Sheet-COMPLETE 1st'!A108</f>
        <v>0</v>
      </c>
      <c r="B99" s="32">
        <f>'Information Sheet-COMPLETE 1st'!B108</f>
        <v>0</v>
      </c>
      <c r="C99" s="34">
        <f>'Period One'!I101</f>
        <v>0</v>
      </c>
      <c r="D99" s="37" t="str">
        <f>'Period One'!L101</f>
        <v>0</v>
      </c>
      <c r="E99" s="34">
        <f>'Period Two'!I101</f>
        <v>0</v>
      </c>
      <c r="F99" s="37" t="str">
        <f>'Period Two'!L101</f>
        <v>0</v>
      </c>
      <c r="G99" s="34">
        <f>'Period Three'!I101</f>
        <v>0</v>
      </c>
      <c r="H99" s="37" t="str">
        <f>'Period Three'!L101</f>
        <v>0</v>
      </c>
      <c r="I99" s="34">
        <f>'Period Four'!I101</f>
        <v>0</v>
      </c>
      <c r="J99" s="37" t="str">
        <f>'Period Four'!L101</f>
        <v>0</v>
      </c>
      <c r="K99" s="34">
        <f>'Period Five'!I101</f>
        <v>0</v>
      </c>
      <c r="L99" s="37" t="str">
        <f>'Period Five'!L101</f>
        <v>0</v>
      </c>
      <c r="M99" s="35">
        <f>'Period Six'!I101</f>
        <v>0</v>
      </c>
      <c r="N99" s="37" t="str">
        <f>'Period Six'!L101</f>
        <v>0</v>
      </c>
      <c r="O99" s="34">
        <f>'Period Seven'!I101</f>
        <v>0</v>
      </c>
      <c r="P99" s="37" t="str">
        <f>'Period Seven'!L101</f>
        <v>0</v>
      </c>
      <c r="Q99" s="34">
        <f>'Period Eight'!I101</f>
        <v>0</v>
      </c>
      <c r="R99" s="37" t="str">
        <f>'Period Eight'!L101</f>
        <v>0</v>
      </c>
      <c r="S99" s="34">
        <f>Table11[[#This Row],[Period 1 Hours]]+Table11[[#This Row],[Period 2 Hours ]]+Table11[[#This Row],[Period 3 Hours]]+Table11[[#This Row],[Period 4 Hours]]+Table11[[#This Row],[Period 5 Hours]]+Table11[[#This Row],[Period 6 Hours]]+Table11[[#This Row],[Period 7 Hours]]+Table11[[#This Row],[Period 8 Hours]]</f>
        <v>0</v>
      </c>
      <c r="T99" s="42">
        <f>Table11[[#This Row],[Period 1 Subsidy ]]+Table11[[#This Row],[Period 2 Subsidy ]]+Table11[[#This Row],[Period 3 Subsidy ]]+Table11[[#This Row],[Period 4 Subsidy ]]+Table11[[#This Row],[Period 5 Subsidy ]]+Table11[[#This Row],[Period 6 Subsidy ]]+Table11[[#This Row],[Period 7 Subsidy ]]+Table11[[#This Row],[Period 8 Subsidy ]]</f>
        <v>0</v>
      </c>
      <c r="U99" s="42">
        <f>IF(Table11[[#This Row],[Total Rebate for Employee]]&gt;0.01, 100,0)</f>
        <v>0</v>
      </c>
    </row>
    <row r="100" spans="1:21" x14ac:dyDescent="0.25">
      <c r="A100" s="32">
        <f>'Information Sheet-COMPLETE 1st'!A109</f>
        <v>0</v>
      </c>
      <c r="B100" s="32">
        <f>'Information Sheet-COMPLETE 1st'!B109</f>
        <v>0</v>
      </c>
      <c r="C100" s="34">
        <f>'Period One'!I102</f>
        <v>0</v>
      </c>
      <c r="D100" s="37" t="str">
        <f>'Period One'!L102</f>
        <v>0</v>
      </c>
      <c r="E100" s="34">
        <f>'Period Two'!I102</f>
        <v>0</v>
      </c>
      <c r="F100" s="37" t="str">
        <f>'Period Two'!L102</f>
        <v>0</v>
      </c>
      <c r="G100" s="34">
        <f>'Period Three'!I102</f>
        <v>0</v>
      </c>
      <c r="H100" s="37" t="str">
        <f>'Period Three'!L102</f>
        <v>0</v>
      </c>
      <c r="I100" s="34">
        <f>'Period Four'!I102</f>
        <v>0</v>
      </c>
      <c r="J100" s="37" t="str">
        <f>'Period Four'!L102</f>
        <v>0</v>
      </c>
      <c r="K100" s="34">
        <f>'Period Five'!I102</f>
        <v>0</v>
      </c>
      <c r="L100" s="37" t="str">
        <f>'Period Five'!L102</f>
        <v>0</v>
      </c>
      <c r="M100" s="35">
        <f>'Period Six'!I102</f>
        <v>0</v>
      </c>
      <c r="N100" s="37" t="str">
        <f>'Period Six'!L102</f>
        <v>0</v>
      </c>
      <c r="O100" s="34">
        <f>'Period Seven'!I102</f>
        <v>0</v>
      </c>
      <c r="P100" s="37" t="str">
        <f>'Period Seven'!L102</f>
        <v>0</v>
      </c>
      <c r="Q100" s="34">
        <f>'Period Eight'!I102</f>
        <v>0</v>
      </c>
      <c r="R100" s="37" t="str">
        <f>'Period Eight'!L102</f>
        <v>0</v>
      </c>
      <c r="S100" s="34">
        <f>Table11[[#This Row],[Period 1 Hours]]+Table11[[#This Row],[Period 2 Hours ]]+Table11[[#This Row],[Period 3 Hours]]+Table11[[#This Row],[Period 4 Hours]]+Table11[[#This Row],[Period 5 Hours]]+Table11[[#This Row],[Period 6 Hours]]+Table11[[#This Row],[Period 7 Hours]]+Table11[[#This Row],[Period 8 Hours]]</f>
        <v>0</v>
      </c>
      <c r="T100" s="42">
        <f>Table11[[#This Row],[Period 1 Subsidy ]]+Table11[[#This Row],[Period 2 Subsidy ]]+Table11[[#This Row],[Period 3 Subsidy ]]+Table11[[#This Row],[Period 4 Subsidy ]]+Table11[[#This Row],[Period 5 Subsidy ]]+Table11[[#This Row],[Period 6 Subsidy ]]+Table11[[#This Row],[Period 7 Subsidy ]]+Table11[[#This Row],[Period 8 Subsidy ]]</f>
        <v>0</v>
      </c>
      <c r="U100" s="42">
        <f>IF(Table11[[#This Row],[Total Rebate for Employee]]&gt;0.01, 100,0)</f>
        <v>0</v>
      </c>
    </row>
    <row r="101" spans="1:21" x14ac:dyDescent="0.25">
      <c r="A101" s="32">
        <f>'Information Sheet-COMPLETE 1st'!A110</f>
        <v>0</v>
      </c>
      <c r="B101" s="32">
        <f>'Information Sheet-COMPLETE 1st'!B110</f>
        <v>0</v>
      </c>
      <c r="C101" s="34">
        <f>'Period One'!I103</f>
        <v>0</v>
      </c>
      <c r="D101" s="37" t="str">
        <f>'Period One'!L103</f>
        <v>0</v>
      </c>
      <c r="E101" s="34">
        <f>'Period Two'!I103</f>
        <v>0</v>
      </c>
      <c r="F101" s="37" t="str">
        <f>'Period Two'!L103</f>
        <v>0</v>
      </c>
      <c r="G101" s="34">
        <f>'Period Three'!I103</f>
        <v>0</v>
      </c>
      <c r="H101" s="37" t="str">
        <f>'Period Three'!L103</f>
        <v>0</v>
      </c>
      <c r="I101" s="34">
        <f>'Period Four'!I103</f>
        <v>0</v>
      </c>
      <c r="J101" s="37" t="str">
        <f>'Period Four'!L103</f>
        <v>0</v>
      </c>
      <c r="K101" s="34">
        <f>'Period Five'!I103</f>
        <v>0</v>
      </c>
      <c r="L101" s="37" t="str">
        <f>'Period Five'!L103</f>
        <v>0</v>
      </c>
      <c r="M101" s="35">
        <f>'Period Six'!I103</f>
        <v>0</v>
      </c>
      <c r="N101" s="37" t="str">
        <f>'Period Six'!L103</f>
        <v>0</v>
      </c>
      <c r="O101" s="34">
        <f>'Period Seven'!I103</f>
        <v>0</v>
      </c>
      <c r="P101" s="37" t="str">
        <f>'Period Seven'!L103</f>
        <v>0</v>
      </c>
      <c r="Q101" s="34">
        <f>'Period Eight'!I103</f>
        <v>0</v>
      </c>
      <c r="R101" s="37" t="str">
        <f>'Period Eight'!L103</f>
        <v>0</v>
      </c>
      <c r="S101" s="34">
        <f>Table11[[#This Row],[Period 1 Hours]]+Table11[[#This Row],[Period 2 Hours ]]+Table11[[#This Row],[Period 3 Hours]]+Table11[[#This Row],[Period 4 Hours]]+Table11[[#This Row],[Period 5 Hours]]+Table11[[#This Row],[Period 6 Hours]]+Table11[[#This Row],[Period 7 Hours]]+Table11[[#This Row],[Period 8 Hours]]</f>
        <v>0</v>
      </c>
      <c r="T101" s="42">
        <f>Table11[[#This Row],[Period 1 Subsidy ]]+Table11[[#This Row],[Period 2 Subsidy ]]+Table11[[#This Row],[Period 3 Subsidy ]]+Table11[[#This Row],[Period 4 Subsidy ]]+Table11[[#This Row],[Period 5 Subsidy ]]+Table11[[#This Row],[Period 6 Subsidy ]]+Table11[[#This Row],[Period 7 Subsidy ]]+Table11[[#This Row],[Period 8 Subsidy ]]</f>
        <v>0</v>
      </c>
      <c r="U101" s="42">
        <f>IF(Table11[[#This Row],[Total Rebate for Employee]]&gt;0.01, 100,0)</f>
        <v>0</v>
      </c>
    </row>
    <row r="102" spans="1:21" x14ac:dyDescent="0.25">
      <c r="A102" s="32">
        <f>'Information Sheet-COMPLETE 1st'!A111</f>
        <v>0</v>
      </c>
      <c r="B102" s="32">
        <f>'Information Sheet-COMPLETE 1st'!B111</f>
        <v>0</v>
      </c>
      <c r="C102" s="34">
        <f>'Period One'!I104</f>
        <v>0</v>
      </c>
      <c r="D102" s="37" t="str">
        <f>'Period One'!L104</f>
        <v>0</v>
      </c>
      <c r="E102" s="34">
        <f>'Period Two'!I104</f>
        <v>0</v>
      </c>
      <c r="F102" s="37" t="str">
        <f>'Period Two'!L104</f>
        <v>0</v>
      </c>
      <c r="G102" s="34">
        <f>'Period Three'!I104</f>
        <v>0</v>
      </c>
      <c r="H102" s="37" t="str">
        <f>'Period Three'!L104</f>
        <v>0</v>
      </c>
      <c r="I102" s="34">
        <f>'Period Four'!I104</f>
        <v>0</v>
      </c>
      <c r="J102" s="37" t="str">
        <f>'Period Four'!L104</f>
        <v>0</v>
      </c>
      <c r="K102" s="34">
        <f>'Period Five'!I104</f>
        <v>0</v>
      </c>
      <c r="L102" s="37" t="str">
        <f>'Period Five'!L104</f>
        <v>0</v>
      </c>
      <c r="M102" s="35">
        <f>'Period Six'!I104</f>
        <v>0</v>
      </c>
      <c r="N102" s="37" t="str">
        <f>'Period Six'!L104</f>
        <v>0</v>
      </c>
      <c r="O102" s="34">
        <f>'Period Seven'!I104</f>
        <v>0</v>
      </c>
      <c r="P102" s="37" t="str">
        <f>'Period Seven'!L104</f>
        <v>0</v>
      </c>
      <c r="Q102" s="34">
        <f>'Period Eight'!I104</f>
        <v>0</v>
      </c>
      <c r="R102" s="37" t="str">
        <f>'Period Eight'!L104</f>
        <v>0</v>
      </c>
      <c r="S102" s="34">
        <f>Table11[[#This Row],[Period 1 Hours]]+Table11[[#This Row],[Period 2 Hours ]]+Table11[[#This Row],[Period 3 Hours]]+Table11[[#This Row],[Period 4 Hours]]+Table11[[#This Row],[Period 5 Hours]]+Table11[[#This Row],[Period 6 Hours]]+Table11[[#This Row],[Period 7 Hours]]+Table11[[#This Row],[Period 8 Hours]]</f>
        <v>0</v>
      </c>
      <c r="T102" s="42">
        <f>Table11[[#This Row],[Period 1 Subsidy ]]+Table11[[#This Row],[Period 2 Subsidy ]]+Table11[[#This Row],[Period 3 Subsidy ]]+Table11[[#This Row],[Period 4 Subsidy ]]+Table11[[#This Row],[Period 5 Subsidy ]]+Table11[[#This Row],[Period 6 Subsidy ]]+Table11[[#This Row],[Period 7 Subsidy ]]+Table11[[#This Row],[Period 8 Subsidy ]]</f>
        <v>0</v>
      </c>
      <c r="U102" s="42">
        <f>IF(Table11[[#This Row],[Total Rebate for Employee]]&gt;0.01, 100,0)</f>
        <v>0</v>
      </c>
    </row>
    <row r="103" spans="1:21" x14ac:dyDescent="0.25">
      <c r="A103" s="32">
        <f>'Information Sheet-COMPLETE 1st'!A112</f>
        <v>0</v>
      </c>
      <c r="B103" s="32">
        <f>'Information Sheet-COMPLETE 1st'!B112</f>
        <v>0</v>
      </c>
      <c r="C103" s="34">
        <f>'Period One'!I105</f>
        <v>0</v>
      </c>
      <c r="D103" s="37" t="str">
        <f>'Period One'!L105</f>
        <v>0</v>
      </c>
      <c r="E103" s="34">
        <f>'Period Two'!I105</f>
        <v>0</v>
      </c>
      <c r="F103" s="37" t="str">
        <f>'Period Two'!L105</f>
        <v>0</v>
      </c>
      <c r="G103" s="34">
        <f>'Period Three'!I105</f>
        <v>0</v>
      </c>
      <c r="H103" s="37" t="str">
        <f>'Period Three'!L105</f>
        <v>0</v>
      </c>
      <c r="I103" s="34">
        <f>'Period Four'!I105</f>
        <v>0</v>
      </c>
      <c r="J103" s="37" t="str">
        <f>'Period Four'!L105</f>
        <v>0</v>
      </c>
      <c r="K103" s="34">
        <f>'Period Five'!I105</f>
        <v>0</v>
      </c>
      <c r="L103" s="37" t="str">
        <f>'Period Five'!L105</f>
        <v>0</v>
      </c>
      <c r="M103" s="35">
        <f>'Period Six'!I105</f>
        <v>0</v>
      </c>
      <c r="N103" s="37" t="str">
        <f>'Period Six'!L105</f>
        <v>0</v>
      </c>
      <c r="O103" s="34">
        <f>'Period Seven'!I105</f>
        <v>0</v>
      </c>
      <c r="P103" s="37" t="str">
        <f>'Period Seven'!L105</f>
        <v>0</v>
      </c>
      <c r="Q103" s="34">
        <f>'Period Eight'!I105</f>
        <v>0</v>
      </c>
      <c r="R103" s="37" t="str">
        <f>'Period Eight'!L105</f>
        <v>0</v>
      </c>
      <c r="S103" s="34">
        <f>Table11[[#This Row],[Period 1 Hours]]+Table11[[#This Row],[Period 2 Hours ]]+Table11[[#This Row],[Period 3 Hours]]+Table11[[#This Row],[Period 4 Hours]]+Table11[[#This Row],[Period 5 Hours]]+Table11[[#This Row],[Period 6 Hours]]+Table11[[#This Row],[Period 7 Hours]]+Table11[[#This Row],[Period 8 Hours]]</f>
        <v>0</v>
      </c>
      <c r="T103" s="42">
        <f>Table11[[#This Row],[Period 1 Subsidy ]]+Table11[[#This Row],[Period 2 Subsidy ]]+Table11[[#This Row],[Period 3 Subsidy ]]+Table11[[#This Row],[Period 4 Subsidy ]]+Table11[[#This Row],[Period 5 Subsidy ]]+Table11[[#This Row],[Period 6 Subsidy ]]+Table11[[#This Row],[Period 7 Subsidy ]]+Table11[[#This Row],[Period 8 Subsidy ]]</f>
        <v>0</v>
      </c>
      <c r="U103" s="42">
        <f>IF(Table11[[#This Row],[Total Rebate for Employee]]&gt;0.01, 100,0)</f>
        <v>0</v>
      </c>
    </row>
    <row r="104" spans="1:21" x14ac:dyDescent="0.25">
      <c r="A104" s="32">
        <f>'Information Sheet-COMPLETE 1st'!A113</f>
        <v>0</v>
      </c>
      <c r="B104" s="32">
        <f>'Information Sheet-COMPLETE 1st'!B113</f>
        <v>0</v>
      </c>
      <c r="C104" s="34">
        <f>'Period One'!I106</f>
        <v>0</v>
      </c>
      <c r="D104" s="37" t="str">
        <f>'Period One'!L106</f>
        <v>0</v>
      </c>
      <c r="E104" s="34">
        <f>'Period Two'!I106</f>
        <v>0</v>
      </c>
      <c r="F104" s="37" t="str">
        <f>'Period Two'!L106</f>
        <v>0</v>
      </c>
      <c r="G104" s="34">
        <f>'Period Three'!I106</f>
        <v>0</v>
      </c>
      <c r="H104" s="37" t="str">
        <f>'Period Three'!L106</f>
        <v>0</v>
      </c>
      <c r="I104" s="34">
        <f>'Period Four'!I106</f>
        <v>0</v>
      </c>
      <c r="J104" s="37" t="str">
        <f>'Period Four'!L106</f>
        <v>0</v>
      </c>
      <c r="K104" s="34">
        <f>'Period Five'!I106</f>
        <v>0</v>
      </c>
      <c r="L104" s="37" t="str">
        <f>'Period Five'!L106</f>
        <v>0</v>
      </c>
      <c r="M104" s="35">
        <f>'Period Six'!I106</f>
        <v>0</v>
      </c>
      <c r="N104" s="37" t="str">
        <f>'Period Six'!L106</f>
        <v>0</v>
      </c>
      <c r="O104" s="34">
        <f>'Period Seven'!I106</f>
        <v>0</v>
      </c>
      <c r="P104" s="37" t="str">
        <f>'Period Seven'!L106</f>
        <v>0</v>
      </c>
      <c r="Q104" s="34">
        <f>'Period Eight'!I106</f>
        <v>0</v>
      </c>
      <c r="R104" s="37" t="str">
        <f>'Period Eight'!L106</f>
        <v>0</v>
      </c>
      <c r="S104" s="34">
        <f>Table11[[#This Row],[Period 1 Hours]]+Table11[[#This Row],[Period 2 Hours ]]+Table11[[#This Row],[Period 3 Hours]]+Table11[[#This Row],[Period 4 Hours]]+Table11[[#This Row],[Period 5 Hours]]+Table11[[#This Row],[Period 6 Hours]]+Table11[[#This Row],[Period 7 Hours]]+Table11[[#This Row],[Period 8 Hours]]</f>
        <v>0</v>
      </c>
      <c r="T104" s="42">
        <f>Table11[[#This Row],[Period 1 Subsidy ]]+Table11[[#This Row],[Period 2 Subsidy ]]+Table11[[#This Row],[Period 3 Subsidy ]]+Table11[[#This Row],[Period 4 Subsidy ]]+Table11[[#This Row],[Period 5 Subsidy ]]+Table11[[#This Row],[Period 6 Subsidy ]]+Table11[[#This Row],[Period 7 Subsidy ]]+Table11[[#This Row],[Period 8 Subsidy ]]</f>
        <v>0</v>
      </c>
      <c r="U104" s="42">
        <f>IF(Table11[[#This Row],[Total Rebate for Employee]]&gt;0.01, 100,0)</f>
        <v>0</v>
      </c>
    </row>
    <row r="105" spans="1:21" s="44" customFormat="1" ht="21" x14ac:dyDescent="0.35">
      <c r="A105" s="85"/>
      <c r="B105" s="85"/>
      <c r="C105" s="86">
        <f t="shared" ref="C105:T105" si="0">SUM(C4:C104)</f>
        <v>0</v>
      </c>
      <c r="D105" s="87">
        <f>'Period One'!L107</f>
        <v>0</v>
      </c>
      <c r="E105" s="86">
        <f t="shared" si="0"/>
        <v>0</v>
      </c>
      <c r="F105" s="87">
        <f>'Period Two'!L107</f>
        <v>0</v>
      </c>
      <c r="G105" s="86">
        <f t="shared" si="0"/>
        <v>0</v>
      </c>
      <c r="H105" s="87">
        <f>'Period Three'!L107</f>
        <v>0</v>
      </c>
      <c r="I105" s="86">
        <f t="shared" si="0"/>
        <v>0</v>
      </c>
      <c r="J105" s="87">
        <f>'Period Four'!L107</f>
        <v>0</v>
      </c>
      <c r="K105" s="86">
        <f t="shared" si="0"/>
        <v>0</v>
      </c>
      <c r="L105" s="87">
        <f>'Period Five'!L107</f>
        <v>0</v>
      </c>
      <c r="M105" s="86">
        <f t="shared" si="0"/>
        <v>0</v>
      </c>
      <c r="N105" s="87">
        <f>'Period Six'!L107</f>
        <v>0</v>
      </c>
      <c r="O105" s="86">
        <f t="shared" si="0"/>
        <v>0</v>
      </c>
      <c r="P105" s="87">
        <f>'Period Seven'!L107</f>
        <v>0</v>
      </c>
      <c r="Q105" s="86">
        <f t="shared" si="0"/>
        <v>0</v>
      </c>
      <c r="R105" s="87">
        <f>'Period Eight'!L107</f>
        <v>0</v>
      </c>
      <c r="S105" s="86">
        <f t="shared" si="0"/>
        <v>0</v>
      </c>
      <c r="T105" s="88">
        <f t="shared" si="0"/>
        <v>0</v>
      </c>
      <c r="U105" s="88">
        <f>SUM(U4:U104)</f>
        <v>0</v>
      </c>
    </row>
  </sheetData>
  <sheetProtection password="CDD8" sheet="1" selectLockedCells="1" sort="0" autoFilter="0"/>
  <mergeCells count="9">
    <mergeCell ref="A1:E1"/>
    <mergeCell ref="O2:P2"/>
    <mergeCell ref="Q2:R2"/>
    <mergeCell ref="C2:D2"/>
    <mergeCell ref="E2:F2"/>
    <mergeCell ref="G2:H2"/>
    <mergeCell ref="I2:J2"/>
    <mergeCell ref="K2:L2"/>
    <mergeCell ref="M2:N2"/>
  </mergeCells>
  <conditionalFormatting sqref="S4:S104">
    <cfRule type="cellIs" dxfId="46" priority="1" operator="greaterThan">
      <formula>640</formula>
    </cfRule>
  </conditionalFormatting>
  <pageMargins left="0.7" right="0.7" top="0.75" bottom="0.75" header="0.3" footer="0.3"/>
  <pageSetup paperSize="5" fitToHeight="0"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M42"/>
  <sheetViews>
    <sheetView workbookViewId="0">
      <selection activeCell="P14" sqref="P14"/>
    </sheetView>
  </sheetViews>
  <sheetFormatPr defaultColWidth="9.140625" defaultRowHeight="14.25" x14ac:dyDescent="0.25"/>
  <cols>
    <col min="1" max="1" width="23.28515625" style="25" customWidth="1"/>
    <col min="2" max="3" width="19.140625" style="25" customWidth="1"/>
    <col min="4" max="4" width="2.5703125" style="25" customWidth="1"/>
    <col min="5" max="6" width="19.140625" style="25" customWidth="1"/>
    <col min="7" max="7" width="2.85546875" style="25" customWidth="1"/>
    <col min="8" max="8" width="26.42578125" style="25" bestFit="1" customWidth="1"/>
    <col min="9" max="9" width="14.140625" style="25" customWidth="1"/>
    <col min="10" max="10" width="2.85546875" style="25" customWidth="1"/>
    <col min="11" max="11" width="32.5703125" style="25" customWidth="1"/>
    <col min="12" max="12" width="2.85546875" style="25" customWidth="1"/>
    <col min="13" max="13" width="34.140625" style="25" customWidth="1"/>
    <col min="14" max="16384" width="9.140625" style="25"/>
  </cols>
  <sheetData>
    <row r="1" spans="1:13" ht="27.75" customHeight="1" x14ac:dyDescent="0.25">
      <c r="A1" s="164" t="s">
        <v>4</v>
      </c>
      <c r="B1" s="164"/>
      <c r="C1" s="164"/>
      <c r="D1" s="164"/>
      <c r="E1" s="164"/>
      <c r="F1" s="164"/>
      <c r="G1" s="164"/>
      <c r="H1" s="164"/>
      <c r="I1" s="164"/>
      <c r="J1" s="164"/>
      <c r="K1" s="164"/>
      <c r="L1" s="164"/>
      <c r="M1" s="164"/>
    </row>
    <row r="3" spans="1:13" ht="28.5" customHeight="1" thickBot="1" x14ac:dyDescent="0.3">
      <c r="A3" s="58" t="s">
        <v>1</v>
      </c>
      <c r="B3" s="167" t="str">
        <f>'Period One'!B2:E2</f>
        <v>INDIQUEZ LA DÉNOMINATION SOCIALE OU LE NOM DE L'ENTREPRISE ICI</v>
      </c>
      <c r="C3" s="167"/>
      <c r="D3" s="167"/>
      <c r="E3" s="167"/>
      <c r="F3" s="167"/>
      <c r="G3" s="167"/>
      <c r="H3" s="167"/>
      <c r="I3" s="167"/>
      <c r="J3" s="167"/>
      <c r="K3" s="167"/>
      <c r="L3" s="167"/>
      <c r="M3" s="167"/>
    </row>
    <row r="4" spans="1:13" ht="28.5" customHeight="1" thickTop="1" thickBot="1" x14ac:dyDescent="0.3">
      <c r="A4" s="134" t="s">
        <v>21</v>
      </c>
      <c r="B4" s="167"/>
      <c r="C4" s="167"/>
      <c r="D4" s="167"/>
    </row>
    <row r="5" spans="1:13" ht="17.25" thickTop="1" x14ac:dyDescent="0.25">
      <c r="A5" s="168"/>
      <c r="B5" s="168"/>
      <c r="C5" s="168"/>
      <c r="D5" s="59"/>
    </row>
    <row r="6" spans="1:13" s="60" customFormat="1" ht="20.25" x14ac:dyDescent="0.25">
      <c r="A6" s="165" t="s">
        <v>11</v>
      </c>
      <c r="B6" s="165"/>
      <c r="C6" s="165"/>
      <c r="D6" s="165"/>
      <c r="E6" s="165"/>
      <c r="F6" s="165"/>
      <c r="G6" s="165"/>
      <c r="H6" s="165"/>
      <c r="I6" s="165"/>
      <c r="J6" s="56"/>
      <c r="K6" s="165" t="s">
        <v>22</v>
      </c>
      <c r="L6" s="165"/>
      <c r="M6" s="165"/>
    </row>
    <row r="7" spans="1:13" ht="21.95" customHeight="1" x14ac:dyDescent="0.25">
      <c r="A7" s="166" t="s">
        <v>23</v>
      </c>
      <c r="B7" s="166"/>
      <c r="C7" s="26"/>
      <c r="D7" s="26"/>
      <c r="E7" s="46"/>
      <c r="F7" s="46"/>
      <c r="G7" s="46"/>
      <c r="H7" s="46"/>
      <c r="I7" s="46"/>
      <c r="J7" s="61"/>
      <c r="K7" s="30"/>
      <c r="L7" s="30"/>
      <c r="M7" s="30"/>
    </row>
    <row r="8" spans="1:13" ht="21.95" customHeight="1" thickBot="1" x14ac:dyDescent="0.3">
      <c r="A8" s="26" t="s">
        <v>24</v>
      </c>
      <c r="B8" s="26" t="s">
        <v>13</v>
      </c>
      <c r="C8" s="26" t="s">
        <v>14</v>
      </c>
      <c r="D8" s="26"/>
      <c r="E8" s="26" t="s">
        <v>15</v>
      </c>
      <c r="F8" s="26" t="s">
        <v>25</v>
      </c>
      <c r="G8" s="46"/>
      <c r="H8" s="26" t="s">
        <v>17</v>
      </c>
      <c r="I8" s="26" t="s">
        <v>8</v>
      </c>
      <c r="J8" s="61"/>
      <c r="K8" s="47"/>
      <c r="L8" s="30"/>
      <c r="M8" s="47"/>
    </row>
    <row r="9" spans="1:13" ht="21.95" customHeight="1" thickTop="1" x14ac:dyDescent="0.25">
      <c r="A9" s="46">
        <v>1</v>
      </c>
      <c r="B9" s="27">
        <f>'Advance - IF REQUIRED'!F14</f>
        <v>0</v>
      </c>
      <c r="C9" s="27">
        <f>'Advance - IF REQUIRED'!G14</f>
        <v>0</v>
      </c>
      <c r="D9" s="27"/>
      <c r="E9" s="62">
        <f>'Advance - IF REQUIRED'!J107</f>
        <v>0</v>
      </c>
      <c r="F9" s="62">
        <f>E9*0.9</f>
        <v>0</v>
      </c>
      <c r="G9" s="46"/>
      <c r="H9" s="30" t="s">
        <v>32</v>
      </c>
      <c r="I9" s="27"/>
      <c r="J9" s="61"/>
      <c r="K9" s="29" t="s">
        <v>26</v>
      </c>
      <c r="L9" s="29"/>
      <c r="M9" s="29" t="s">
        <v>27</v>
      </c>
    </row>
    <row r="10" spans="1:13" ht="21.95" customHeight="1" thickBot="1" x14ac:dyDescent="0.3">
      <c r="A10" s="46"/>
      <c r="B10" s="27"/>
      <c r="C10" s="27"/>
      <c r="D10" s="27"/>
      <c r="E10" s="102"/>
      <c r="F10" s="102"/>
      <c r="G10" s="46"/>
      <c r="H10" s="46" t="s">
        <v>18</v>
      </c>
      <c r="I10" s="48">
        <f>F9</f>
        <v>0</v>
      </c>
      <c r="J10" s="61"/>
      <c r="K10" s="49"/>
      <c r="L10" s="30"/>
      <c r="M10" s="47"/>
    </row>
    <row r="11" spans="1:13" ht="21.95" customHeight="1" thickTop="1" x14ac:dyDescent="0.25">
      <c r="A11" s="26"/>
      <c r="B11" s="26"/>
      <c r="C11" s="26"/>
      <c r="D11" s="26"/>
      <c r="E11" s="62"/>
      <c r="F11" s="63"/>
      <c r="G11" s="46"/>
      <c r="H11" s="46"/>
      <c r="I11" s="46"/>
      <c r="J11" s="61"/>
      <c r="K11" s="29" t="s">
        <v>28</v>
      </c>
      <c r="L11" s="29"/>
      <c r="M11" s="50" t="s">
        <v>29</v>
      </c>
    </row>
    <row r="12" spans="1:13" s="65" customFormat="1" ht="9" customHeight="1" x14ac:dyDescent="0.25">
      <c r="A12" s="31"/>
      <c r="B12" s="31"/>
      <c r="C12" s="31"/>
      <c r="D12" s="31"/>
      <c r="E12" s="64"/>
      <c r="F12" s="64"/>
      <c r="G12" s="31"/>
      <c r="H12" s="31"/>
      <c r="I12" s="31"/>
      <c r="J12" s="51"/>
      <c r="K12" s="51"/>
      <c r="L12" s="51"/>
      <c r="M12" s="52"/>
    </row>
    <row r="13" spans="1:13" s="57" customFormat="1" ht="21.95" customHeight="1" x14ac:dyDescent="0.25">
      <c r="A13" s="166" t="s">
        <v>9</v>
      </c>
      <c r="B13" s="166"/>
      <c r="E13" s="66"/>
      <c r="F13" s="66"/>
      <c r="J13" s="61"/>
      <c r="K13" s="46"/>
      <c r="L13" s="46"/>
      <c r="M13" s="53"/>
    </row>
    <row r="14" spans="1:13" ht="21.95" customHeight="1" thickBot="1" x14ac:dyDescent="0.3">
      <c r="A14" s="26" t="s">
        <v>30</v>
      </c>
      <c r="B14" s="26" t="s">
        <v>13</v>
      </c>
      <c r="C14" s="26" t="s">
        <v>14</v>
      </c>
      <c r="D14" s="26"/>
      <c r="E14" s="29" t="s">
        <v>31</v>
      </c>
      <c r="F14" s="50"/>
      <c r="G14" s="30"/>
      <c r="H14" s="29" t="s">
        <v>17</v>
      </c>
      <c r="I14" s="29">
        <v>1</v>
      </c>
      <c r="J14" s="61"/>
      <c r="K14" s="47"/>
      <c r="L14" s="30"/>
      <c r="M14" s="47"/>
    </row>
    <row r="15" spans="1:13" ht="21.95" customHeight="1" thickTop="1" x14ac:dyDescent="0.25">
      <c r="A15" s="30">
        <v>1</v>
      </c>
      <c r="B15" s="28">
        <f>'Period One'!E6</f>
        <v>0</v>
      </c>
      <c r="C15" s="28">
        <f>Table2[[#This Row],[Work Period End - CAN''T BE AFTER FEBRUARY 15]]</f>
        <v>0</v>
      </c>
      <c r="D15" s="28"/>
      <c r="E15" s="67">
        <f>Table11[[#Totals],[Period 1 Subsidy ]]</f>
        <v>0</v>
      </c>
      <c r="F15" s="68"/>
      <c r="G15" s="30"/>
      <c r="H15" s="30" t="str">
        <f>H9</f>
        <v>Request Date:</v>
      </c>
      <c r="I15" s="28"/>
      <c r="J15" s="61"/>
      <c r="K15" s="29" t="s">
        <v>26</v>
      </c>
      <c r="L15" s="29"/>
      <c r="M15" s="29" t="s">
        <v>27</v>
      </c>
    </row>
    <row r="16" spans="1:13" ht="21.95" customHeight="1" thickBot="1" x14ac:dyDescent="0.3">
      <c r="A16" s="30">
        <v>2</v>
      </c>
      <c r="B16" s="28">
        <f>'Period Two'!E6</f>
        <v>1</v>
      </c>
      <c r="C16" s="28">
        <f>'Period Two'!F6</f>
        <v>0</v>
      </c>
      <c r="D16" s="28"/>
      <c r="E16" s="69">
        <f>Table11[[#Totals],[Period 2 Subsidy ]]</f>
        <v>0</v>
      </c>
      <c r="F16" s="68"/>
      <c r="G16" s="30"/>
      <c r="H16" s="30" t="s">
        <v>18</v>
      </c>
      <c r="I16" s="54">
        <f>E17</f>
        <v>0</v>
      </c>
      <c r="J16" s="61"/>
      <c r="K16" s="47"/>
      <c r="L16" s="30"/>
      <c r="M16" s="47"/>
    </row>
    <row r="17" spans="1:13" ht="21.95" customHeight="1" thickTop="1" x14ac:dyDescent="0.25">
      <c r="A17" s="29" t="s">
        <v>19</v>
      </c>
      <c r="B17" s="29"/>
      <c r="C17" s="29"/>
      <c r="D17" s="29"/>
      <c r="E17" s="67">
        <f>SUM(E15:E16)</f>
        <v>0</v>
      </c>
      <c r="F17" s="70"/>
      <c r="G17" s="30"/>
      <c r="H17" s="30"/>
      <c r="I17" s="30"/>
      <c r="J17" s="61"/>
      <c r="K17" s="29" t="s">
        <v>28</v>
      </c>
      <c r="L17" s="29"/>
      <c r="M17" s="50" t="s">
        <v>29</v>
      </c>
    </row>
    <row r="18" spans="1:13" s="65" customFormat="1" ht="9" customHeight="1" x14ac:dyDescent="0.25">
      <c r="A18" s="31"/>
      <c r="B18" s="31"/>
      <c r="C18" s="31"/>
      <c r="D18" s="31"/>
      <c r="E18" s="31"/>
      <c r="F18" s="31"/>
      <c r="G18" s="31"/>
      <c r="H18" s="31"/>
      <c r="I18" s="31"/>
      <c r="J18" s="51"/>
      <c r="K18" s="51"/>
      <c r="L18" s="51"/>
      <c r="M18" s="52"/>
    </row>
    <row r="19" spans="1:13" ht="35.1" customHeight="1" thickBot="1" x14ac:dyDescent="0.3">
      <c r="A19" s="26" t="s">
        <v>12</v>
      </c>
      <c r="B19" s="26" t="s">
        <v>13</v>
      </c>
      <c r="C19" s="26" t="s">
        <v>14</v>
      </c>
      <c r="D19" s="26"/>
      <c r="E19" s="29" t="s">
        <v>31</v>
      </c>
      <c r="F19" s="50"/>
      <c r="G19" s="30"/>
      <c r="H19" s="29" t="s">
        <v>17</v>
      </c>
      <c r="I19" s="29">
        <v>2</v>
      </c>
      <c r="J19" s="61"/>
      <c r="K19" s="47"/>
      <c r="L19" s="30"/>
      <c r="M19" s="47"/>
    </row>
    <row r="20" spans="1:13" ht="21.95" customHeight="1" thickTop="1" x14ac:dyDescent="0.25">
      <c r="A20" s="30">
        <v>3</v>
      </c>
      <c r="B20" s="28">
        <f>'Period Three'!E6</f>
        <v>1</v>
      </c>
      <c r="C20" s="28">
        <f>'Period Three'!F6</f>
        <v>0</v>
      </c>
      <c r="D20" s="28"/>
      <c r="E20" s="67">
        <f>Table11[[#Totals],[Period 3 Subsidy ]]</f>
        <v>0</v>
      </c>
      <c r="F20" s="68"/>
      <c r="G20" s="30"/>
      <c r="H20" s="30" t="str">
        <f>H15</f>
        <v>Request Date:</v>
      </c>
      <c r="I20" s="28"/>
      <c r="J20" s="61"/>
      <c r="K20" s="29" t="s">
        <v>26</v>
      </c>
      <c r="L20" s="29"/>
      <c r="M20" s="29" t="s">
        <v>27</v>
      </c>
    </row>
    <row r="21" spans="1:13" ht="21.95" customHeight="1" thickBot="1" x14ac:dyDescent="0.3">
      <c r="A21" s="30">
        <v>4</v>
      </c>
      <c r="B21" s="28">
        <f>'Period Four'!E6</f>
        <v>1</v>
      </c>
      <c r="C21" s="28">
        <f>'Period Four'!F6</f>
        <v>0</v>
      </c>
      <c r="D21" s="28"/>
      <c r="E21" s="69">
        <f>Table11[[#Totals],[Period 4 Subsidy ]]</f>
        <v>0</v>
      </c>
      <c r="F21" s="68"/>
      <c r="G21" s="30"/>
      <c r="H21" s="30" t="s">
        <v>18</v>
      </c>
      <c r="I21" s="54">
        <f>E22</f>
        <v>0</v>
      </c>
      <c r="J21" s="61"/>
      <c r="K21" s="47"/>
      <c r="L21" s="30"/>
      <c r="M21" s="47"/>
    </row>
    <row r="22" spans="1:13" ht="21.95" customHeight="1" thickTop="1" x14ac:dyDescent="0.25">
      <c r="A22" s="29" t="s">
        <v>19</v>
      </c>
      <c r="B22" s="29"/>
      <c r="C22" s="29"/>
      <c r="D22" s="29"/>
      <c r="E22" s="67">
        <f>SUM(E20:E21)</f>
        <v>0</v>
      </c>
      <c r="F22" s="70"/>
      <c r="G22" s="30"/>
      <c r="H22" s="30"/>
      <c r="I22" s="30"/>
      <c r="J22" s="61"/>
      <c r="K22" s="29" t="s">
        <v>28</v>
      </c>
      <c r="L22" s="29"/>
      <c r="M22" s="50" t="s">
        <v>29</v>
      </c>
    </row>
    <row r="23" spans="1:13" s="65" customFormat="1" ht="9" customHeight="1" x14ac:dyDescent="0.25">
      <c r="A23" s="31"/>
      <c r="B23" s="31"/>
      <c r="C23" s="31"/>
      <c r="D23" s="31"/>
      <c r="E23" s="31"/>
      <c r="F23" s="71"/>
      <c r="G23" s="31"/>
      <c r="H23" s="31"/>
      <c r="I23" s="31"/>
      <c r="J23" s="51"/>
      <c r="K23" s="51"/>
      <c r="L23" s="51"/>
      <c r="M23" s="52"/>
    </row>
    <row r="24" spans="1:13" ht="35.1" customHeight="1" thickBot="1" x14ac:dyDescent="0.3">
      <c r="A24" s="26" t="s">
        <v>12</v>
      </c>
      <c r="B24" s="26" t="s">
        <v>13</v>
      </c>
      <c r="C24" s="26" t="s">
        <v>14</v>
      </c>
      <c r="D24" s="26"/>
      <c r="E24" s="29" t="s">
        <v>31</v>
      </c>
      <c r="F24" s="50"/>
      <c r="G24" s="30"/>
      <c r="H24" s="29" t="s">
        <v>17</v>
      </c>
      <c r="I24" s="29">
        <v>3</v>
      </c>
      <c r="J24" s="61"/>
      <c r="K24" s="47"/>
      <c r="L24" s="30"/>
      <c r="M24" s="47"/>
    </row>
    <row r="25" spans="1:13" ht="21.95" customHeight="1" thickTop="1" x14ac:dyDescent="0.25">
      <c r="A25" s="30">
        <v>5</v>
      </c>
      <c r="B25" s="28">
        <f>'Period Five'!E6</f>
        <v>1</v>
      </c>
      <c r="C25" s="28">
        <f>'Period Five'!F6</f>
        <v>0</v>
      </c>
      <c r="D25" s="28"/>
      <c r="E25" s="67">
        <f>'Period Five'!L107</f>
        <v>0</v>
      </c>
      <c r="F25" s="68"/>
      <c r="G25" s="30"/>
      <c r="H25" s="30" t="str">
        <f>H20</f>
        <v>Request Date:</v>
      </c>
      <c r="I25" s="28"/>
      <c r="J25" s="61"/>
      <c r="K25" s="29" t="s">
        <v>26</v>
      </c>
      <c r="L25" s="29"/>
      <c r="M25" s="29" t="s">
        <v>27</v>
      </c>
    </row>
    <row r="26" spans="1:13" ht="21.95" customHeight="1" thickBot="1" x14ac:dyDescent="0.3">
      <c r="A26" s="30">
        <v>6</v>
      </c>
      <c r="B26" s="28">
        <f>'Period Six'!E6</f>
        <v>1</v>
      </c>
      <c r="C26" s="28">
        <f>'Period Six'!F6</f>
        <v>0</v>
      </c>
      <c r="D26" s="28"/>
      <c r="E26" s="69">
        <f>'Period Six'!L107</f>
        <v>0</v>
      </c>
      <c r="F26" s="68"/>
      <c r="G26" s="30"/>
      <c r="H26" s="30" t="s">
        <v>18</v>
      </c>
      <c r="I26" s="54">
        <f>E27</f>
        <v>0</v>
      </c>
      <c r="J26" s="61"/>
      <c r="K26" s="47"/>
      <c r="L26" s="30"/>
      <c r="M26" s="47"/>
    </row>
    <row r="27" spans="1:13" ht="21.95" customHeight="1" thickTop="1" x14ac:dyDescent="0.25">
      <c r="A27" s="29" t="s">
        <v>19</v>
      </c>
      <c r="B27" s="29"/>
      <c r="C27" s="29"/>
      <c r="D27" s="29"/>
      <c r="E27" s="67">
        <f>SUM(E25:E26)</f>
        <v>0</v>
      </c>
      <c r="F27" s="70"/>
      <c r="G27" s="30"/>
      <c r="H27" s="30"/>
      <c r="I27" s="30"/>
      <c r="J27" s="61"/>
      <c r="K27" s="29" t="s">
        <v>28</v>
      </c>
      <c r="L27" s="29"/>
      <c r="M27" s="50" t="s">
        <v>29</v>
      </c>
    </row>
    <row r="28" spans="1:13" s="65" customFormat="1" ht="9" customHeight="1" x14ac:dyDescent="0.25">
      <c r="A28" s="31"/>
      <c r="B28" s="31"/>
      <c r="C28" s="31"/>
      <c r="D28" s="31"/>
      <c r="E28" s="31"/>
      <c r="F28" s="71"/>
      <c r="G28" s="31"/>
      <c r="H28" s="31"/>
      <c r="I28" s="31"/>
      <c r="J28" s="51"/>
      <c r="K28" s="51"/>
      <c r="L28" s="51"/>
      <c r="M28" s="51"/>
    </row>
    <row r="29" spans="1:13" ht="35.1" customHeight="1" thickBot="1" x14ac:dyDescent="0.3">
      <c r="A29" s="26" t="s">
        <v>12</v>
      </c>
      <c r="B29" s="26" t="s">
        <v>13</v>
      </c>
      <c r="C29" s="26" t="s">
        <v>14</v>
      </c>
      <c r="D29" s="26"/>
      <c r="E29" s="29" t="s">
        <v>31</v>
      </c>
      <c r="F29" s="50"/>
      <c r="G29" s="30"/>
      <c r="H29" s="29" t="s">
        <v>17</v>
      </c>
      <c r="I29" s="29" t="s">
        <v>20</v>
      </c>
      <c r="J29" s="61"/>
      <c r="K29" s="47"/>
      <c r="L29" s="30"/>
      <c r="M29" s="47"/>
    </row>
    <row r="30" spans="1:13" ht="21.75" customHeight="1" thickTop="1" x14ac:dyDescent="0.25">
      <c r="A30" s="30">
        <v>7</v>
      </c>
      <c r="B30" s="28">
        <f>'Period Seven'!E6</f>
        <v>1</v>
      </c>
      <c r="C30" s="28">
        <f>'Period Seven'!F6</f>
        <v>0</v>
      </c>
      <c r="D30" s="28"/>
      <c r="E30" s="67">
        <f>'Period Seven'!L107</f>
        <v>0</v>
      </c>
      <c r="F30" s="68"/>
      <c r="G30" s="30"/>
      <c r="H30" s="29"/>
      <c r="I30" s="29"/>
      <c r="J30" s="61"/>
      <c r="K30" s="29" t="s">
        <v>26</v>
      </c>
      <c r="L30" s="29"/>
      <c r="M30" s="29" t="s">
        <v>27</v>
      </c>
    </row>
    <row r="31" spans="1:13" ht="21.95" customHeight="1" thickBot="1" x14ac:dyDescent="0.3">
      <c r="A31" s="30">
        <v>8</v>
      </c>
      <c r="B31" s="28">
        <f>'Period Eight'!E6</f>
        <v>1</v>
      </c>
      <c r="C31" s="28">
        <f>'Period Eight'!F6</f>
        <v>0</v>
      </c>
      <c r="D31" s="28"/>
      <c r="E31" s="69">
        <f>'Period Eight'!L107</f>
        <v>0</v>
      </c>
      <c r="F31" s="68"/>
      <c r="G31" s="30"/>
      <c r="H31" s="30" t="str">
        <f>H25</f>
        <v>Request Date:</v>
      </c>
      <c r="I31" s="28"/>
      <c r="J31" s="61"/>
      <c r="K31" s="47"/>
      <c r="L31" s="30"/>
      <c r="M31" s="47"/>
    </row>
    <row r="32" spans="1:13" ht="21.95" customHeight="1" thickTop="1" x14ac:dyDescent="0.25">
      <c r="A32" s="29" t="s">
        <v>19</v>
      </c>
      <c r="B32" s="29"/>
      <c r="C32" s="29"/>
      <c r="D32" s="29"/>
      <c r="E32" s="67">
        <f>SUM(E30:E31)</f>
        <v>0</v>
      </c>
      <c r="F32" s="70"/>
      <c r="G32" s="30"/>
      <c r="H32" s="30" t="s">
        <v>18</v>
      </c>
      <c r="I32" s="55">
        <f>E32</f>
        <v>0</v>
      </c>
      <c r="J32" s="61"/>
      <c r="K32" s="29" t="s">
        <v>28</v>
      </c>
      <c r="L32" s="29"/>
      <c r="M32" s="50" t="s">
        <v>29</v>
      </c>
    </row>
    <row r="33" spans="1:13" ht="21.95" customHeight="1" x14ac:dyDescent="0.25">
      <c r="A33" s="30"/>
      <c r="B33" s="30"/>
      <c r="C33" s="30"/>
      <c r="D33" s="30"/>
      <c r="E33" s="30"/>
      <c r="F33" s="30"/>
      <c r="G33" s="30"/>
      <c r="H33" s="29"/>
      <c r="I33" s="54"/>
      <c r="J33" s="61"/>
      <c r="K33" s="30"/>
      <c r="L33" s="30"/>
      <c r="M33" s="72"/>
    </row>
    <row r="34" spans="1:13" ht="18" x14ac:dyDescent="0.25">
      <c r="A34" s="163" t="s">
        <v>41</v>
      </c>
      <c r="B34" s="163"/>
      <c r="C34" s="163"/>
      <c r="D34" s="103"/>
      <c r="E34" s="104">
        <f>Table11[[#Totals],[$100 Compensation]]</f>
        <v>0</v>
      </c>
    </row>
    <row r="35" spans="1:13" ht="18" x14ac:dyDescent="0.25">
      <c r="A35" s="163" t="s">
        <v>42</v>
      </c>
      <c r="B35" s="163"/>
      <c r="C35" s="163"/>
      <c r="D35" s="103"/>
      <c r="E35" s="105">
        <f>E17+E22+E27+E32</f>
        <v>0</v>
      </c>
    </row>
    <row r="36" spans="1:13" ht="18" x14ac:dyDescent="0.25">
      <c r="A36" s="163" t="s">
        <v>16</v>
      </c>
      <c r="B36" s="163"/>
      <c r="C36" s="163"/>
      <c r="D36" s="103"/>
      <c r="E36" s="105">
        <f>I10</f>
        <v>0</v>
      </c>
    </row>
    <row r="37" spans="1:13" ht="18" x14ac:dyDescent="0.25">
      <c r="A37" s="103"/>
      <c r="B37" s="103"/>
      <c r="C37" s="103" t="s">
        <v>19</v>
      </c>
      <c r="D37" s="103"/>
      <c r="E37" s="105">
        <f>SUM(E34:E36)</f>
        <v>0</v>
      </c>
    </row>
    <row r="39" spans="1:13" ht="38.25" customHeight="1" thickBot="1" x14ac:dyDescent="0.3">
      <c r="B39" s="161"/>
      <c r="C39" s="161"/>
      <c r="D39" s="30"/>
      <c r="E39" s="162"/>
      <c r="F39" s="162"/>
    </row>
    <row r="40" spans="1:13" ht="16.5" thickTop="1" x14ac:dyDescent="0.25">
      <c r="B40" s="159" t="s">
        <v>26</v>
      </c>
      <c r="C40" s="159"/>
      <c r="D40" s="29"/>
      <c r="E40" s="159" t="s">
        <v>27</v>
      </c>
      <c r="F40" s="159"/>
    </row>
    <row r="41" spans="1:13" ht="38.25" customHeight="1" thickBot="1" x14ac:dyDescent="0.3">
      <c r="B41" s="161"/>
      <c r="C41" s="161"/>
      <c r="D41" s="30"/>
      <c r="E41" s="162"/>
      <c r="F41" s="162"/>
    </row>
    <row r="42" spans="1:13" ht="16.5" thickTop="1" x14ac:dyDescent="0.25">
      <c r="B42" s="159" t="s">
        <v>28</v>
      </c>
      <c r="C42" s="159"/>
      <c r="D42" s="29"/>
      <c r="E42" s="160" t="s">
        <v>29</v>
      </c>
      <c r="F42" s="160"/>
    </row>
  </sheetData>
  <mergeCells count="19">
    <mergeCell ref="A34:C34"/>
    <mergeCell ref="A35:C35"/>
    <mergeCell ref="A36:C36"/>
    <mergeCell ref="A1:M1"/>
    <mergeCell ref="K6:M6"/>
    <mergeCell ref="A7:B7"/>
    <mergeCell ref="A13:B13"/>
    <mergeCell ref="B3:M3"/>
    <mergeCell ref="A5:C5"/>
    <mergeCell ref="A6:I6"/>
    <mergeCell ref="B4:D4"/>
    <mergeCell ref="B42:C42"/>
    <mergeCell ref="E42:F42"/>
    <mergeCell ref="B39:C39"/>
    <mergeCell ref="E39:F39"/>
    <mergeCell ref="B40:C40"/>
    <mergeCell ref="E40:F40"/>
    <mergeCell ref="B41:C41"/>
    <mergeCell ref="E41:F41"/>
  </mergeCells>
  <conditionalFormatting sqref="I33">
    <cfRule type="cellIs" dxfId="0" priority="1" operator="lessThan">
      <formula>0</formula>
    </cfRule>
  </conditionalFormatting>
  <hyperlinks>
    <hyperlink ref="A4" r:id="rId1"/>
  </hyperlinks>
  <pageMargins left="0.7" right="0.7" top="0.75" bottom="0.75" header="0.3" footer="0.3"/>
  <pageSetup paperSize="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K107"/>
  <sheetViews>
    <sheetView zoomScale="90" zoomScaleNormal="90" workbookViewId="0">
      <selection activeCell="F7" sqref="F7"/>
    </sheetView>
  </sheetViews>
  <sheetFormatPr defaultColWidth="9.140625" defaultRowHeight="14.25" x14ac:dyDescent="0.2"/>
  <cols>
    <col min="1" max="1" width="27.7109375" style="4" bestFit="1" customWidth="1"/>
    <col min="2" max="2" width="31.5703125" style="4" customWidth="1"/>
    <col min="3" max="3" width="29.7109375" style="7" customWidth="1"/>
    <col min="4" max="4" width="16.28515625" style="3" customWidth="1"/>
    <col min="5" max="5" width="16.28515625" style="4" customWidth="1"/>
    <col min="6" max="6" width="15" style="4" customWidth="1"/>
    <col min="7" max="7" width="20.7109375" style="7" customWidth="1"/>
    <col min="8" max="8" width="17.28515625" style="4" customWidth="1"/>
    <col min="9" max="9" width="13.5703125" style="4" hidden="1" customWidth="1"/>
    <col min="10" max="10" width="14.85546875" style="4" customWidth="1"/>
    <col min="11" max="16384" width="9.140625" style="4"/>
  </cols>
  <sheetData>
    <row r="1" spans="1:11" s="5" customFormat="1" ht="52.5" customHeight="1" x14ac:dyDescent="0.2">
      <c r="A1" s="141" t="s">
        <v>4</v>
      </c>
      <c r="B1" s="141"/>
      <c r="C1" s="141"/>
      <c r="D1" s="141"/>
      <c r="E1" s="141"/>
      <c r="F1" s="141"/>
      <c r="G1" s="141"/>
      <c r="H1" s="141"/>
      <c r="I1" s="141"/>
      <c r="J1" s="141"/>
    </row>
    <row r="2" spans="1:11" s="9" customFormat="1" ht="33.75" customHeight="1" x14ac:dyDescent="0.25">
      <c r="A2" s="45" t="s">
        <v>40</v>
      </c>
      <c r="B2" s="142"/>
      <c r="C2" s="142"/>
      <c r="D2" s="142"/>
      <c r="E2" s="142"/>
      <c r="F2" s="142"/>
      <c r="G2" s="142"/>
      <c r="H2" s="142"/>
      <c r="I2" s="142"/>
      <c r="J2" s="142"/>
    </row>
    <row r="3" spans="1:11" s="9" customFormat="1" ht="8.25" customHeight="1" x14ac:dyDescent="0.25">
      <c r="A3" s="8"/>
      <c r="B3" s="16"/>
      <c r="C3" s="15"/>
      <c r="D3" s="17"/>
      <c r="E3" s="10"/>
      <c r="F3" s="10"/>
      <c r="G3" s="17"/>
      <c r="H3" s="10"/>
    </row>
    <row r="4" spans="1:11" s="9" customFormat="1" ht="6.75" customHeight="1" x14ac:dyDescent="0.25">
      <c r="A4" s="8"/>
      <c r="B4" s="8"/>
      <c r="C4" s="15"/>
      <c r="D4" s="18"/>
      <c r="E4" s="8"/>
      <c r="F4" s="8"/>
      <c r="G4" s="15"/>
      <c r="H4" s="8"/>
    </row>
    <row r="5" spans="1:11" s="24" customFormat="1" ht="81" customHeight="1" x14ac:dyDescent="0.25">
      <c r="A5" s="89" t="s">
        <v>35</v>
      </c>
      <c r="B5" s="89" t="s">
        <v>36</v>
      </c>
      <c r="C5" s="89" t="s">
        <v>37</v>
      </c>
      <c r="D5" s="89" t="s">
        <v>2</v>
      </c>
      <c r="E5" s="89" t="s">
        <v>3</v>
      </c>
      <c r="F5" s="89" t="s">
        <v>10</v>
      </c>
      <c r="G5" s="89" t="s">
        <v>38</v>
      </c>
      <c r="H5" s="89" t="s">
        <v>39</v>
      </c>
      <c r="I5" s="89" t="s">
        <v>0</v>
      </c>
      <c r="J5" s="89" t="s">
        <v>33</v>
      </c>
      <c r="K5" s="90"/>
    </row>
    <row r="6" spans="1:11" ht="30.75" customHeight="1" x14ac:dyDescent="0.2">
      <c r="A6" s="93">
        <f>'Information Sheet-COMPLETE 1st'!A13</f>
        <v>0</v>
      </c>
      <c r="B6" s="5">
        <f>'Information Sheet-COMPLETE 1st'!B13</f>
        <v>0</v>
      </c>
      <c r="C6" s="3"/>
      <c r="D6" s="78">
        <v>0</v>
      </c>
      <c r="E6" s="79"/>
      <c r="F6" s="80"/>
      <c r="G6" s="81">
        <v>13.7</v>
      </c>
      <c r="H6" s="82">
        <v>16</v>
      </c>
      <c r="I6" s="91">
        <f>20-G6</f>
        <v>6.3000000000000007</v>
      </c>
      <c r="J6" s="84">
        <f t="shared" ref="J6:J37" si="0">IF(OR(G6&gt;19.99,G6&lt;13.71),0,H6*I6)</f>
        <v>0</v>
      </c>
    </row>
    <row r="7" spans="1:11" ht="30.75" customHeight="1" x14ac:dyDescent="0.2">
      <c r="A7" s="93">
        <f>'Information Sheet-COMPLETE 1st'!A14</f>
        <v>0</v>
      </c>
      <c r="B7" s="5">
        <f>'Information Sheet-COMPLETE 1st'!B14</f>
        <v>0</v>
      </c>
      <c r="C7" s="3"/>
      <c r="D7" s="83">
        <f>D6</f>
        <v>0</v>
      </c>
      <c r="E7" s="83">
        <f t="shared" ref="D7:E22" si="1">E6</f>
        <v>0</v>
      </c>
      <c r="F7" s="80"/>
      <c r="G7" s="81"/>
      <c r="H7" s="82"/>
      <c r="I7" s="91">
        <f>20-G7</f>
        <v>20</v>
      </c>
      <c r="J7" s="84">
        <f t="shared" si="0"/>
        <v>0</v>
      </c>
    </row>
    <row r="8" spans="1:11" ht="30.75" customHeight="1" x14ac:dyDescent="0.2">
      <c r="A8" s="93">
        <f>'Information Sheet-COMPLETE 1st'!A15</f>
        <v>0</v>
      </c>
      <c r="B8" s="5">
        <f>'Information Sheet-COMPLETE 1st'!B15</f>
        <v>0</v>
      </c>
      <c r="C8" s="3"/>
      <c r="D8" s="83">
        <f t="shared" si="1"/>
        <v>0</v>
      </c>
      <c r="E8" s="83">
        <f t="shared" si="1"/>
        <v>0</v>
      </c>
      <c r="F8" s="80"/>
      <c r="G8" s="81"/>
      <c r="H8" s="82"/>
      <c r="I8" s="91">
        <f>20-G8</f>
        <v>20</v>
      </c>
      <c r="J8" s="84">
        <f t="shared" si="0"/>
        <v>0</v>
      </c>
    </row>
    <row r="9" spans="1:11" ht="30.75" customHeight="1" x14ac:dyDescent="0.2">
      <c r="A9" s="93">
        <f>'Information Sheet-COMPLETE 1st'!A16</f>
        <v>0</v>
      </c>
      <c r="B9" s="5">
        <f>'Information Sheet-COMPLETE 1st'!B16</f>
        <v>0</v>
      </c>
      <c r="C9" s="3"/>
      <c r="D9" s="83">
        <f t="shared" si="1"/>
        <v>0</v>
      </c>
      <c r="E9" s="83">
        <f t="shared" si="1"/>
        <v>0</v>
      </c>
      <c r="F9" s="80"/>
      <c r="G9" s="81"/>
      <c r="H9" s="82"/>
      <c r="I9" s="91">
        <f>20-G9</f>
        <v>20</v>
      </c>
      <c r="J9" s="84">
        <f t="shared" si="0"/>
        <v>0</v>
      </c>
    </row>
    <row r="10" spans="1:11" s="9" customFormat="1" ht="30.75" customHeight="1" x14ac:dyDescent="0.2">
      <c r="A10" s="93">
        <f>'Information Sheet-COMPLETE 1st'!A17</f>
        <v>0</v>
      </c>
      <c r="B10" s="5">
        <f>'Information Sheet-COMPLETE 1st'!B17</f>
        <v>0</v>
      </c>
      <c r="C10" s="3"/>
      <c r="D10" s="83">
        <f t="shared" si="1"/>
        <v>0</v>
      </c>
      <c r="E10" s="83">
        <f t="shared" si="1"/>
        <v>0</v>
      </c>
      <c r="F10" s="80"/>
      <c r="G10" s="81"/>
      <c r="H10" s="82"/>
      <c r="I10" s="91">
        <f t="shared" ref="I10:I73" si="2">20-G10</f>
        <v>20</v>
      </c>
      <c r="J10" s="84">
        <f t="shared" si="0"/>
        <v>0</v>
      </c>
      <c r="K10" s="4"/>
    </row>
    <row r="11" spans="1:11" s="9" customFormat="1" ht="30.75" customHeight="1" x14ac:dyDescent="0.2">
      <c r="A11" s="93">
        <f>'Information Sheet-COMPLETE 1st'!A18</f>
        <v>0</v>
      </c>
      <c r="B11" s="5">
        <f>'Information Sheet-COMPLETE 1st'!B18</f>
        <v>0</v>
      </c>
      <c r="C11" s="3"/>
      <c r="D11" s="83">
        <f t="shared" si="1"/>
        <v>0</v>
      </c>
      <c r="E11" s="83">
        <f t="shared" si="1"/>
        <v>0</v>
      </c>
      <c r="F11" s="80"/>
      <c r="G11" s="81"/>
      <c r="H11" s="82"/>
      <c r="I11" s="91">
        <f t="shared" si="2"/>
        <v>20</v>
      </c>
      <c r="J11" s="84">
        <f t="shared" si="0"/>
        <v>0</v>
      </c>
      <c r="K11" s="4"/>
    </row>
    <row r="12" spans="1:11" s="9" customFormat="1" ht="30.75" customHeight="1" x14ac:dyDescent="0.2">
      <c r="A12" s="93">
        <f>'Information Sheet-COMPLETE 1st'!A19</f>
        <v>0</v>
      </c>
      <c r="B12" s="5">
        <f>'Information Sheet-COMPLETE 1st'!B19</f>
        <v>0</v>
      </c>
      <c r="C12" s="3"/>
      <c r="D12" s="83">
        <f t="shared" si="1"/>
        <v>0</v>
      </c>
      <c r="E12" s="83">
        <f t="shared" si="1"/>
        <v>0</v>
      </c>
      <c r="F12" s="80"/>
      <c r="G12" s="81"/>
      <c r="H12" s="82"/>
      <c r="I12" s="91">
        <f t="shared" si="2"/>
        <v>20</v>
      </c>
      <c r="J12" s="84">
        <f t="shared" si="0"/>
        <v>0</v>
      </c>
      <c r="K12" s="4"/>
    </row>
    <row r="13" spans="1:11" s="9" customFormat="1" ht="30.75" customHeight="1" x14ac:dyDescent="0.2">
      <c r="A13" s="93">
        <f>'Information Sheet-COMPLETE 1st'!A20</f>
        <v>0</v>
      </c>
      <c r="B13" s="5">
        <f>'Information Sheet-COMPLETE 1st'!B20</f>
        <v>0</v>
      </c>
      <c r="C13" s="3"/>
      <c r="D13" s="83">
        <f t="shared" si="1"/>
        <v>0</v>
      </c>
      <c r="E13" s="83">
        <f t="shared" si="1"/>
        <v>0</v>
      </c>
      <c r="F13" s="80"/>
      <c r="G13" s="81"/>
      <c r="H13" s="82"/>
      <c r="I13" s="91">
        <f t="shared" si="2"/>
        <v>20</v>
      </c>
      <c r="J13" s="84">
        <f t="shared" si="0"/>
        <v>0</v>
      </c>
      <c r="K13" s="4"/>
    </row>
    <row r="14" spans="1:11" s="9" customFormat="1" ht="30.75" customHeight="1" x14ac:dyDescent="0.2">
      <c r="A14" s="93">
        <f>'Information Sheet-COMPLETE 1st'!A21</f>
        <v>0</v>
      </c>
      <c r="B14" s="5">
        <f>'Information Sheet-COMPLETE 1st'!B21</f>
        <v>0</v>
      </c>
      <c r="C14" s="3"/>
      <c r="D14" s="83">
        <f t="shared" si="1"/>
        <v>0</v>
      </c>
      <c r="E14" s="83">
        <f t="shared" si="1"/>
        <v>0</v>
      </c>
      <c r="F14" s="80"/>
      <c r="G14" s="81"/>
      <c r="H14" s="82"/>
      <c r="I14" s="91">
        <f t="shared" si="2"/>
        <v>20</v>
      </c>
      <c r="J14" s="84">
        <f t="shared" si="0"/>
        <v>0</v>
      </c>
      <c r="K14" s="4"/>
    </row>
    <row r="15" spans="1:11" s="9" customFormat="1" ht="30.75" customHeight="1" x14ac:dyDescent="0.2">
      <c r="A15" s="93">
        <f>'Information Sheet-COMPLETE 1st'!A22</f>
        <v>0</v>
      </c>
      <c r="B15" s="5">
        <f>'Information Sheet-COMPLETE 1st'!B22</f>
        <v>0</v>
      </c>
      <c r="C15" s="3"/>
      <c r="D15" s="83">
        <f t="shared" si="1"/>
        <v>0</v>
      </c>
      <c r="E15" s="83">
        <f t="shared" si="1"/>
        <v>0</v>
      </c>
      <c r="F15" s="80"/>
      <c r="G15" s="81"/>
      <c r="H15" s="82"/>
      <c r="I15" s="91">
        <f t="shared" si="2"/>
        <v>20</v>
      </c>
      <c r="J15" s="84">
        <f t="shared" si="0"/>
        <v>0</v>
      </c>
      <c r="K15" s="4"/>
    </row>
    <row r="16" spans="1:11" s="9" customFormat="1" ht="30.75" customHeight="1" x14ac:dyDescent="0.2">
      <c r="A16" s="93">
        <f>'Information Sheet-COMPLETE 1st'!A23</f>
        <v>0</v>
      </c>
      <c r="B16" s="5">
        <f>'Information Sheet-COMPLETE 1st'!B23</f>
        <v>0</v>
      </c>
      <c r="C16" s="3"/>
      <c r="D16" s="83">
        <f t="shared" si="1"/>
        <v>0</v>
      </c>
      <c r="E16" s="83">
        <f t="shared" si="1"/>
        <v>0</v>
      </c>
      <c r="F16" s="80"/>
      <c r="G16" s="81"/>
      <c r="H16" s="82"/>
      <c r="I16" s="91">
        <f t="shared" si="2"/>
        <v>20</v>
      </c>
      <c r="J16" s="84">
        <f t="shared" si="0"/>
        <v>0</v>
      </c>
      <c r="K16" s="4"/>
    </row>
    <row r="17" spans="1:11" s="9" customFormat="1" ht="30.75" customHeight="1" x14ac:dyDescent="0.2">
      <c r="A17" s="93">
        <f>'Information Sheet-COMPLETE 1st'!A24</f>
        <v>0</v>
      </c>
      <c r="B17" s="5">
        <f>'Information Sheet-COMPLETE 1st'!B24</f>
        <v>0</v>
      </c>
      <c r="C17" s="3"/>
      <c r="D17" s="83">
        <f t="shared" si="1"/>
        <v>0</v>
      </c>
      <c r="E17" s="83">
        <f t="shared" si="1"/>
        <v>0</v>
      </c>
      <c r="F17" s="80"/>
      <c r="G17" s="81"/>
      <c r="H17" s="82"/>
      <c r="I17" s="91">
        <f t="shared" si="2"/>
        <v>20</v>
      </c>
      <c r="J17" s="84">
        <f t="shared" si="0"/>
        <v>0</v>
      </c>
      <c r="K17" s="4"/>
    </row>
    <row r="18" spans="1:11" s="9" customFormat="1" ht="30.75" customHeight="1" x14ac:dyDescent="0.2">
      <c r="A18" s="93">
        <f>'Information Sheet-COMPLETE 1st'!A25</f>
        <v>0</v>
      </c>
      <c r="B18" s="5">
        <f>'Information Sheet-COMPLETE 1st'!B25</f>
        <v>0</v>
      </c>
      <c r="C18" s="3"/>
      <c r="D18" s="83">
        <f t="shared" si="1"/>
        <v>0</v>
      </c>
      <c r="E18" s="83">
        <f t="shared" si="1"/>
        <v>0</v>
      </c>
      <c r="F18" s="80"/>
      <c r="G18" s="81"/>
      <c r="H18" s="82"/>
      <c r="I18" s="91">
        <f t="shared" si="2"/>
        <v>20</v>
      </c>
      <c r="J18" s="84">
        <f t="shared" si="0"/>
        <v>0</v>
      </c>
      <c r="K18" s="4"/>
    </row>
    <row r="19" spans="1:11" s="9" customFormat="1" ht="30.75" customHeight="1" x14ac:dyDescent="0.2">
      <c r="A19" s="93">
        <f>'Information Sheet-COMPLETE 1st'!A26</f>
        <v>0</v>
      </c>
      <c r="B19" s="5">
        <f>'Information Sheet-COMPLETE 1st'!B26</f>
        <v>0</v>
      </c>
      <c r="C19" s="3"/>
      <c r="D19" s="83">
        <f t="shared" si="1"/>
        <v>0</v>
      </c>
      <c r="E19" s="83">
        <f t="shared" si="1"/>
        <v>0</v>
      </c>
      <c r="F19" s="80"/>
      <c r="G19" s="81"/>
      <c r="H19" s="82"/>
      <c r="I19" s="91">
        <f t="shared" si="2"/>
        <v>20</v>
      </c>
      <c r="J19" s="84">
        <f t="shared" si="0"/>
        <v>0</v>
      </c>
      <c r="K19" s="4"/>
    </row>
    <row r="20" spans="1:11" s="9" customFormat="1" ht="30.75" customHeight="1" x14ac:dyDescent="0.2">
      <c r="A20" s="93">
        <f>'Information Sheet-COMPLETE 1st'!A27</f>
        <v>0</v>
      </c>
      <c r="B20" s="5">
        <f>'Information Sheet-COMPLETE 1st'!B27</f>
        <v>0</v>
      </c>
      <c r="C20" s="3"/>
      <c r="D20" s="83">
        <f t="shared" si="1"/>
        <v>0</v>
      </c>
      <c r="E20" s="83">
        <f t="shared" si="1"/>
        <v>0</v>
      </c>
      <c r="F20" s="80"/>
      <c r="G20" s="81"/>
      <c r="H20" s="82"/>
      <c r="I20" s="91">
        <f t="shared" si="2"/>
        <v>20</v>
      </c>
      <c r="J20" s="84">
        <f t="shared" si="0"/>
        <v>0</v>
      </c>
      <c r="K20" s="4"/>
    </row>
    <row r="21" spans="1:11" s="9" customFormat="1" ht="30.75" customHeight="1" x14ac:dyDescent="0.2">
      <c r="A21" s="93">
        <f>'Information Sheet-COMPLETE 1st'!A28</f>
        <v>0</v>
      </c>
      <c r="B21" s="5">
        <f>'Information Sheet-COMPLETE 1st'!B28</f>
        <v>0</v>
      </c>
      <c r="C21" s="3"/>
      <c r="D21" s="83">
        <f t="shared" si="1"/>
        <v>0</v>
      </c>
      <c r="E21" s="83">
        <f t="shared" si="1"/>
        <v>0</v>
      </c>
      <c r="F21" s="80"/>
      <c r="G21" s="81"/>
      <c r="H21" s="82"/>
      <c r="I21" s="91">
        <f t="shared" si="2"/>
        <v>20</v>
      </c>
      <c r="J21" s="84">
        <f t="shared" si="0"/>
        <v>0</v>
      </c>
      <c r="K21" s="4"/>
    </row>
    <row r="22" spans="1:11" s="9" customFormat="1" ht="30.75" customHeight="1" x14ac:dyDescent="0.2">
      <c r="A22" s="93">
        <f>'Information Sheet-COMPLETE 1st'!A29</f>
        <v>0</v>
      </c>
      <c r="B22" s="5">
        <f>'Information Sheet-COMPLETE 1st'!B29</f>
        <v>0</v>
      </c>
      <c r="C22" s="3"/>
      <c r="D22" s="83">
        <f t="shared" si="1"/>
        <v>0</v>
      </c>
      <c r="E22" s="83">
        <f t="shared" si="1"/>
        <v>0</v>
      </c>
      <c r="F22" s="80"/>
      <c r="G22" s="81"/>
      <c r="H22" s="82"/>
      <c r="I22" s="91">
        <f t="shared" si="2"/>
        <v>20</v>
      </c>
      <c r="J22" s="84">
        <f t="shared" si="0"/>
        <v>0</v>
      </c>
      <c r="K22" s="4"/>
    </row>
    <row r="23" spans="1:11" s="9" customFormat="1" ht="30.75" customHeight="1" x14ac:dyDescent="0.2">
      <c r="A23" s="93">
        <f>'Information Sheet-COMPLETE 1st'!A30</f>
        <v>0</v>
      </c>
      <c r="B23" s="5">
        <f>'Information Sheet-COMPLETE 1st'!B30</f>
        <v>0</v>
      </c>
      <c r="C23" s="3"/>
      <c r="D23" s="83">
        <f t="shared" ref="D23:E38" si="3">D22</f>
        <v>0</v>
      </c>
      <c r="E23" s="83">
        <f t="shared" si="3"/>
        <v>0</v>
      </c>
      <c r="F23" s="80"/>
      <c r="G23" s="81"/>
      <c r="H23" s="82"/>
      <c r="I23" s="91">
        <f t="shared" si="2"/>
        <v>20</v>
      </c>
      <c r="J23" s="84">
        <f t="shared" si="0"/>
        <v>0</v>
      </c>
      <c r="K23" s="4"/>
    </row>
    <row r="24" spans="1:11" s="9" customFormat="1" ht="30.75" customHeight="1" x14ac:dyDescent="0.2">
      <c r="A24" s="93">
        <f>'Information Sheet-COMPLETE 1st'!A31</f>
        <v>0</v>
      </c>
      <c r="B24" s="5">
        <f>'Information Sheet-COMPLETE 1st'!B31</f>
        <v>0</v>
      </c>
      <c r="C24" s="3"/>
      <c r="D24" s="83">
        <f t="shared" si="3"/>
        <v>0</v>
      </c>
      <c r="E24" s="83">
        <f t="shared" si="3"/>
        <v>0</v>
      </c>
      <c r="F24" s="80"/>
      <c r="G24" s="81"/>
      <c r="H24" s="82"/>
      <c r="I24" s="91">
        <f t="shared" si="2"/>
        <v>20</v>
      </c>
      <c r="J24" s="84">
        <f t="shared" si="0"/>
        <v>0</v>
      </c>
      <c r="K24" s="4"/>
    </row>
    <row r="25" spans="1:11" s="9" customFormat="1" ht="30.75" customHeight="1" x14ac:dyDescent="0.2">
      <c r="A25" s="93">
        <f>'Information Sheet-COMPLETE 1st'!A32</f>
        <v>0</v>
      </c>
      <c r="B25" s="5">
        <f>'Information Sheet-COMPLETE 1st'!B32</f>
        <v>0</v>
      </c>
      <c r="C25" s="3"/>
      <c r="D25" s="83">
        <f t="shared" si="3"/>
        <v>0</v>
      </c>
      <c r="E25" s="83">
        <f t="shared" si="3"/>
        <v>0</v>
      </c>
      <c r="F25" s="80"/>
      <c r="G25" s="81"/>
      <c r="H25" s="82"/>
      <c r="I25" s="91">
        <f t="shared" si="2"/>
        <v>20</v>
      </c>
      <c r="J25" s="84">
        <f t="shared" si="0"/>
        <v>0</v>
      </c>
      <c r="K25" s="4"/>
    </row>
    <row r="26" spans="1:11" s="9" customFormat="1" ht="30.75" customHeight="1" x14ac:dyDescent="0.2">
      <c r="A26" s="93">
        <f>'Information Sheet-COMPLETE 1st'!A33</f>
        <v>0</v>
      </c>
      <c r="B26" s="5">
        <f>'Information Sheet-COMPLETE 1st'!B33</f>
        <v>0</v>
      </c>
      <c r="C26" s="3"/>
      <c r="D26" s="83">
        <f t="shared" si="3"/>
        <v>0</v>
      </c>
      <c r="E26" s="83">
        <f t="shared" si="3"/>
        <v>0</v>
      </c>
      <c r="F26" s="80"/>
      <c r="G26" s="81"/>
      <c r="H26" s="82"/>
      <c r="I26" s="91">
        <f t="shared" si="2"/>
        <v>20</v>
      </c>
      <c r="J26" s="84">
        <f t="shared" si="0"/>
        <v>0</v>
      </c>
      <c r="K26" s="4"/>
    </row>
    <row r="27" spans="1:11" s="9" customFormat="1" ht="30.75" customHeight="1" x14ac:dyDescent="0.2">
      <c r="A27" s="93">
        <f>'Information Sheet-COMPLETE 1st'!A34</f>
        <v>0</v>
      </c>
      <c r="B27" s="5">
        <f>'Information Sheet-COMPLETE 1st'!B34</f>
        <v>0</v>
      </c>
      <c r="C27" s="3"/>
      <c r="D27" s="83">
        <f t="shared" si="3"/>
        <v>0</v>
      </c>
      <c r="E27" s="83">
        <f t="shared" si="3"/>
        <v>0</v>
      </c>
      <c r="F27" s="80"/>
      <c r="G27" s="81"/>
      <c r="H27" s="82"/>
      <c r="I27" s="91">
        <f t="shared" si="2"/>
        <v>20</v>
      </c>
      <c r="J27" s="84">
        <f t="shared" si="0"/>
        <v>0</v>
      </c>
      <c r="K27" s="4"/>
    </row>
    <row r="28" spans="1:11" s="9" customFormat="1" ht="30.75" customHeight="1" x14ac:dyDescent="0.2">
      <c r="A28" s="93">
        <f>'Information Sheet-COMPLETE 1st'!A35</f>
        <v>0</v>
      </c>
      <c r="B28" s="5">
        <f>'Information Sheet-COMPLETE 1st'!B35</f>
        <v>0</v>
      </c>
      <c r="C28" s="3"/>
      <c r="D28" s="83">
        <f t="shared" si="3"/>
        <v>0</v>
      </c>
      <c r="E28" s="83">
        <f t="shared" si="3"/>
        <v>0</v>
      </c>
      <c r="F28" s="80"/>
      <c r="G28" s="81"/>
      <c r="H28" s="82"/>
      <c r="I28" s="91">
        <f t="shared" si="2"/>
        <v>20</v>
      </c>
      <c r="J28" s="84">
        <f t="shared" si="0"/>
        <v>0</v>
      </c>
      <c r="K28" s="4"/>
    </row>
    <row r="29" spans="1:11" s="9" customFormat="1" ht="30.75" customHeight="1" x14ac:dyDescent="0.2">
      <c r="A29" s="93">
        <f>'Information Sheet-COMPLETE 1st'!A36</f>
        <v>0</v>
      </c>
      <c r="B29" s="5">
        <f>'Information Sheet-COMPLETE 1st'!B36</f>
        <v>0</v>
      </c>
      <c r="C29" s="3"/>
      <c r="D29" s="83">
        <f t="shared" si="3"/>
        <v>0</v>
      </c>
      <c r="E29" s="83">
        <f t="shared" si="3"/>
        <v>0</v>
      </c>
      <c r="F29" s="80"/>
      <c r="G29" s="81"/>
      <c r="H29" s="82"/>
      <c r="I29" s="91">
        <f t="shared" si="2"/>
        <v>20</v>
      </c>
      <c r="J29" s="84">
        <f t="shared" si="0"/>
        <v>0</v>
      </c>
      <c r="K29" s="4"/>
    </row>
    <row r="30" spans="1:11" s="9" customFormat="1" ht="30.75" customHeight="1" x14ac:dyDescent="0.2">
      <c r="A30" s="93">
        <f>'Information Sheet-COMPLETE 1st'!A37</f>
        <v>0</v>
      </c>
      <c r="B30" s="5">
        <f>'Information Sheet-COMPLETE 1st'!B37</f>
        <v>0</v>
      </c>
      <c r="C30" s="3"/>
      <c r="D30" s="83">
        <f t="shared" si="3"/>
        <v>0</v>
      </c>
      <c r="E30" s="83">
        <f t="shared" si="3"/>
        <v>0</v>
      </c>
      <c r="F30" s="80"/>
      <c r="G30" s="81"/>
      <c r="H30" s="82"/>
      <c r="I30" s="91">
        <f t="shared" si="2"/>
        <v>20</v>
      </c>
      <c r="J30" s="84">
        <f t="shared" si="0"/>
        <v>0</v>
      </c>
      <c r="K30" s="4"/>
    </row>
    <row r="31" spans="1:11" s="9" customFormat="1" ht="30.75" customHeight="1" x14ac:dyDescent="0.2">
      <c r="A31" s="93">
        <f>'Information Sheet-COMPLETE 1st'!A38</f>
        <v>0</v>
      </c>
      <c r="B31" s="5">
        <f>'Information Sheet-COMPLETE 1st'!B38</f>
        <v>0</v>
      </c>
      <c r="C31" s="3"/>
      <c r="D31" s="83">
        <f t="shared" si="3"/>
        <v>0</v>
      </c>
      <c r="E31" s="83">
        <f t="shared" si="3"/>
        <v>0</v>
      </c>
      <c r="F31" s="80"/>
      <c r="G31" s="81"/>
      <c r="H31" s="82"/>
      <c r="I31" s="91">
        <f t="shared" si="2"/>
        <v>20</v>
      </c>
      <c r="J31" s="84">
        <f t="shared" si="0"/>
        <v>0</v>
      </c>
      <c r="K31" s="4"/>
    </row>
    <row r="32" spans="1:11" s="9" customFormat="1" ht="30.75" customHeight="1" x14ac:dyDescent="0.2">
      <c r="A32" s="93">
        <f>'Information Sheet-COMPLETE 1st'!A39</f>
        <v>0</v>
      </c>
      <c r="B32" s="5">
        <f>'Information Sheet-COMPLETE 1st'!B39</f>
        <v>0</v>
      </c>
      <c r="C32" s="3"/>
      <c r="D32" s="83">
        <f t="shared" si="3"/>
        <v>0</v>
      </c>
      <c r="E32" s="83">
        <f t="shared" si="3"/>
        <v>0</v>
      </c>
      <c r="F32" s="80"/>
      <c r="G32" s="81"/>
      <c r="H32" s="82"/>
      <c r="I32" s="91">
        <f t="shared" si="2"/>
        <v>20</v>
      </c>
      <c r="J32" s="84">
        <f t="shared" si="0"/>
        <v>0</v>
      </c>
      <c r="K32" s="4"/>
    </row>
    <row r="33" spans="1:11" s="9" customFormat="1" ht="30.75" customHeight="1" x14ac:dyDescent="0.2">
      <c r="A33" s="93">
        <f>'Information Sheet-COMPLETE 1st'!A40</f>
        <v>0</v>
      </c>
      <c r="B33" s="5">
        <f>'Information Sheet-COMPLETE 1st'!B40</f>
        <v>0</v>
      </c>
      <c r="C33" s="3"/>
      <c r="D33" s="83">
        <f t="shared" si="3"/>
        <v>0</v>
      </c>
      <c r="E33" s="83">
        <f t="shared" si="3"/>
        <v>0</v>
      </c>
      <c r="F33" s="80"/>
      <c r="G33" s="81"/>
      <c r="H33" s="82"/>
      <c r="I33" s="91">
        <f t="shared" si="2"/>
        <v>20</v>
      </c>
      <c r="J33" s="84">
        <f t="shared" si="0"/>
        <v>0</v>
      </c>
      <c r="K33" s="4"/>
    </row>
    <row r="34" spans="1:11" s="9" customFormat="1" ht="30.75" customHeight="1" x14ac:dyDescent="0.2">
      <c r="A34" s="93">
        <f>'Information Sheet-COMPLETE 1st'!A41</f>
        <v>0</v>
      </c>
      <c r="B34" s="5">
        <f>'Information Sheet-COMPLETE 1st'!B41</f>
        <v>0</v>
      </c>
      <c r="C34" s="3"/>
      <c r="D34" s="83">
        <f t="shared" si="3"/>
        <v>0</v>
      </c>
      <c r="E34" s="83">
        <f t="shared" si="3"/>
        <v>0</v>
      </c>
      <c r="F34" s="80"/>
      <c r="G34" s="81"/>
      <c r="H34" s="82"/>
      <c r="I34" s="91">
        <f t="shared" si="2"/>
        <v>20</v>
      </c>
      <c r="J34" s="84">
        <f t="shared" si="0"/>
        <v>0</v>
      </c>
      <c r="K34" s="4"/>
    </row>
    <row r="35" spans="1:11" s="9" customFormat="1" ht="30.75" customHeight="1" x14ac:dyDescent="0.2">
      <c r="A35" s="93">
        <f>'Information Sheet-COMPLETE 1st'!A42</f>
        <v>0</v>
      </c>
      <c r="B35" s="5">
        <f>'Information Sheet-COMPLETE 1st'!B42</f>
        <v>0</v>
      </c>
      <c r="C35" s="3"/>
      <c r="D35" s="83">
        <f t="shared" si="3"/>
        <v>0</v>
      </c>
      <c r="E35" s="83">
        <f t="shared" si="3"/>
        <v>0</v>
      </c>
      <c r="F35" s="80"/>
      <c r="G35" s="81"/>
      <c r="H35" s="82"/>
      <c r="I35" s="91">
        <f t="shared" si="2"/>
        <v>20</v>
      </c>
      <c r="J35" s="84">
        <f t="shared" si="0"/>
        <v>0</v>
      </c>
      <c r="K35" s="4"/>
    </row>
    <row r="36" spans="1:11" s="9" customFormat="1" ht="30.75" customHeight="1" x14ac:dyDescent="0.2">
      <c r="A36" s="93">
        <f>'Information Sheet-COMPLETE 1st'!A43</f>
        <v>0</v>
      </c>
      <c r="B36" s="5">
        <f>'Information Sheet-COMPLETE 1st'!B43</f>
        <v>0</v>
      </c>
      <c r="C36" s="3"/>
      <c r="D36" s="83">
        <f t="shared" si="3"/>
        <v>0</v>
      </c>
      <c r="E36" s="83">
        <f t="shared" si="3"/>
        <v>0</v>
      </c>
      <c r="F36" s="80"/>
      <c r="G36" s="81"/>
      <c r="H36" s="82"/>
      <c r="I36" s="91">
        <f t="shared" si="2"/>
        <v>20</v>
      </c>
      <c r="J36" s="84">
        <f t="shared" si="0"/>
        <v>0</v>
      </c>
      <c r="K36" s="4"/>
    </row>
    <row r="37" spans="1:11" s="9" customFormat="1" ht="30.75" customHeight="1" x14ac:dyDescent="0.2">
      <c r="A37" s="93">
        <f>'Information Sheet-COMPLETE 1st'!A44</f>
        <v>0</v>
      </c>
      <c r="B37" s="5">
        <f>'Information Sheet-COMPLETE 1st'!B44</f>
        <v>0</v>
      </c>
      <c r="C37" s="3"/>
      <c r="D37" s="83">
        <f t="shared" si="3"/>
        <v>0</v>
      </c>
      <c r="E37" s="83">
        <f t="shared" si="3"/>
        <v>0</v>
      </c>
      <c r="F37" s="80"/>
      <c r="G37" s="81"/>
      <c r="H37" s="82"/>
      <c r="I37" s="91">
        <f t="shared" si="2"/>
        <v>20</v>
      </c>
      <c r="J37" s="84">
        <f t="shared" si="0"/>
        <v>0</v>
      </c>
      <c r="K37" s="4"/>
    </row>
    <row r="38" spans="1:11" s="9" customFormat="1" ht="30.75" customHeight="1" x14ac:dyDescent="0.2">
      <c r="A38" s="93">
        <f>'Information Sheet-COMPLETE 1st'!A45</f>
        <v>0</v>
      </c>
      <c r="B38" s="5">
        <f>'Information Sheet-COMPLETE 1st'!B45</f>
        <v>0</v>
      </c>
      <c r="C38" s="3"/>
      <c r="D38" s="83">
        <f t="shared" si="3"/>
        <v>0</v>
      </c>
      <c r="E38" s="83">
        <f t="shared" si="3"/>
        <v>0</v>
      </c>
      <c r="F38" s="80"/>
      <c r="G38" s="81"/>
      <c r="H38" s="82"/>
      <c r="I38" s="91">
        <f t="shared" si="2"/>
        <v>20</v>
      </c>
      <c r="J38" s="84">
        <f t="shared" ref="J38:J69" si="4">IF(OR(G38&gt;19.99,G38&lt;13.71),0,H38*I38)</f>
        <v>0</v>
      </c>
      <c r="K38" s="4"/>
    </row>
    <row r="39" spans="1:11" s="9" customFormat="1" ht="30.75" customHeight="1" x14ac:dyDescent="0.2">
      <c r="A39" s="93">
        <f>'Information Sheet-COMPLETE 1st'!A46</f>
        <v>0</v>
      </c>
      <c r="B39" s="5">
        <f>'Information Sheet-COMPLETE 1st'!B46</f>
        <v>0</v>
      </c>
      <c r="C39" s="3"/>
      <c r="D39" s="83">
        <f t="shared" ref="D39:E54" si="5">D38</f>
        <v>0</v>
      </c>
      <c r="E39" s="83">
        <f t="shared" si="5"/>
        <v>0</v>
      </c>
      <c r="F39" s="80"/>
      <c r="G39" s="81"/>
      <c r="H39" s="82"/>
      <c r="I39" s="91">
        <f t="shared" si="2"/>
        <v>20</v>
      </c>
      <c r="J39" s="84">
        <f t="shared" si="4"/>
        <v>0</v>
      </c>
      <c r="K39" s="4"/>
    </row>
    <row r="40" spans="1:11" s="9" customFormat="1" ht="30.75" customHeight="1" x14ac:dyDescent="0.2">
      <c r="A40" s="93">
        <f>'Information Sheet-COMPLETE 1st'!A47</f>
        <v>0</v>
      </c>
      <c r="B40" s="5">
        <f>'Information Sheet-COMPLETE 1st'!B47</f>
        <v>0</v>
      </c>
      <c r="C40" s="3"/>
      <c r="D40" s="83">
        <f t="shared" si="5"/>
        <v>0</v>
      </c>
      <c r="E40" s="83">
        <f t="shared" si="5"/>
        <v>0</v>
      </c>
      <c r="F40" s="80"/>
      <c r="G40" s="81"/>
      <c r="H40" s="82"/>
      <c r="I40" s="91">
        <f t="shared" si="2"/>
        <v>20</v>
      </c>
      <c r="J40" s="84">
        <f t="shared" si="4"/>
        <v>0</v>
      </c>
      <c r="K40" s="4"/>
    </row>
    <row r="41" spans="1:11" s="9" customFormat="1" ht="30.75" customHeight="1" x14ac:dyDescent="0.2">
      <c r="A41" s="93">
        <f>'Information Sheet-COMPLETE 1st'!A48</f>
        <v>0</v>
      </c>
      <c r="B41" s="5">
        <f>'Information Sheet-COMPLETE 1st'!B48</f>
        <v>0</v>
      </c>
      <c r="C41" s="3"/>
      <c r="D41" s="83">
        <f t="shared" si="5"/>
        <v>0</v>
      </c>
      <c r="E41" s="83">
        <f t="shared" si="5"/>
        <v>0</v>
      </c>
      <c r="F41" s="80"/>
      <c r="G41" s="81"/>
      <c r="H41" s="82"/>
      <c r="I41" s="91">
        <f t="shared" si="2"/>
        <v>20</v>
      </c>
      <c r="J41" s="84">
        <f t="shared" si="4"/>
        <v>0</v>
      </c>
      <c r="K41" s="4"/>
    </row>
    <row r="42" spans="1:11" s="9" customFormat="1" ht="30.75" customHeight="1" x14ac:dyDescent="0.2">
      <c r="A42" s="93">
        <f>'Information Sheet-COMPLETE 1st'!A49</f>
        <v>0</v>
      </c>
      <c r="B42" s="5">
        <f>'Information Sheet-COMPLETE 1st'!B49</f>
        <v>0</v>
      </c>
      <c r="C42" s="3"/>
      <c r="D42" s="83">
        <f t="shared" si="5"/>
        <v>0</v>
      </c>
      <c r="E42" s="83">
        <f t="shared" si="5"/>
        <v>0</v>
      </c>
      <c r="F42" s="80"/>
      <c r="G42" s="81"/>
      <c r="H42" s="82"/>
      <c r="I42" s="91">
        <f t="shared" si="2"/>
        <v>20</v>
      </c>
      <c r="J42" s="84">
        <f t="shared" si="4"/>
        <v>0</v>
      </c>
      <c r="K42" s="4"/>
    </row>
    <row r="43" spans="1:11" s="9" customFormat="1" ht="30.75" customHeight="1" x14ac:dyDescent="0.2">
      <c r="A43" s="93">
        <f>'Information Sheet-COMPLETE 1st'!A50</f>
        <v>0</v>
      </c>
      <c r="B43" s="5">
        <f>'Information Sheet-COMPLETE 1st'!B50</f>
        <v>0</v>
      </c>
      <c r="C43" s="3"/>
      <c r="D43" s="83">
        <f t="shared" si="5"/>
        <v>0</v>
      </c>
      <c r="E43" s="83">
        <f t="shared" si="5"/>
        <v>0</v>
      </c>
      <c r="F43" s="80"/>
      <c r="G43" s="81"/>
      <c r="H43" s="82"/>
      <c r="I43" s="91">
        <f t="shared" si="2"/>
        <v>20</v>
      </c>
      <c r="J43" s="84">
        <f t="shared" si="4"/>
        <v>0</v>
      </c>
      <c r="K43" s="4"/>
    </row>
    <row r="44" spans="1:11" s="9" customFormat="1" ht="30.75" customHeight="1" x14ac:dyDescent="0.2">
      <c r="A44" s="93">
        <f>'Information Sheet-COMPLETE 1st'!A51</f>
        <v>0</v>
      </c>
      <c r="B44" s="5">
        <f>'Information Sheet-COMPLETE 1st'!B51</f>
        <v>0</v>
      </c>
      <c r="C44" s="3"/>
      <c r="D44" s="83">
        <f t="shared" si="5"/>
        <v>0</v>
      </c>
      <c r="E44" s="83">
        <f t="shared" si="5"/>
        <v>0</v>
      </c>
      <c r="F44" s="80"/>
      <c r="G44" s="81"/>
      <c r="H44" s="82"/>
      <c r="I44" s="91">
        <f t="shared" si="2"/>
        <v>20</v>
      </c>
      <c r="J44" s="84">
        <f t="shared" si="4"/>
        <v>0</v>
      </c>
      <c r="K44" s="4"/>
    </row>
    <row r="45" spans="1:11" s="9" customFormat="1" ht="30.75" customHeight="1" x14ac:dyDescent="0.2">
      <c r="A45" s="93">
        <f>'Information Sheet-COMPLETE 1st'!A52</f>
        <v>0</v>
      </c>
      <c r="B45" s="5">
        <f>'Information Sheet-COMPLETE 1st'!B52</f>
        <v>0</v>
      </c>
      <c r="C45" s="3"/>
      <c r="D45" s="83">
        <f t="shared" si="5"/>
        <v>0</v>
      </c>
      <c r="E45" s="83">
        <f t="shared" si="5"/>
        <v>0</v>
      </c>
      <c r="F45" s="80"/>
      <c r="G45" s="81"/>
      <c r="H45" s="82"/>
      <c r="I45" s="91">
        <f t="shared" si="2"/>
        <v>20</v>
      </c>
      <c r="J45" s="84">
        <f t="shared" si="4"/>
        <v>0</v>
      </c>
      <c r="K45" s="4"/>
    </row>
    <row r="46" spans="1:11" s="9" customFormat="1" ht="30.75" customHeight="1" x14ac:dyDescent="0.2">
      <c r="A46" s="93">
        <f>'Information Sheet-COMPLETE 1st'!A53</f>
        <v>0</v>
      </c>
      <c r="B46" s="5">
        <f>'Information Sheet-COMPLETE 1st'!B53</f>
        <v>0</v>
      </c>
      <c r="C46" s="3"/>
      <c r="D46" s="83">
        <f t="shared" si="5"/>
        <v>0</v>
      </c>
      <c r="E46" s="83">
        <f t="shared" si="5"/>
        <v>0</v>
      </c>
      <c r="F46" s="80"/>
      <c r="G46" s="81"/>
      <c r="H46" s="82"/>
      <c r="I46" s="91">
        <f t="shared" si="2"/>
        <v>20</v>
      </c>
      <c r="J46" s="84">
        <f t="shared" si="4"/>
        <v>0</v>
      </c>
      <c r="K46" s="4"/>
    </row>
    <row r="47" spans="1:11" s="9" customFormat="1" ht="30.75" customHeight="1" x14ac:dyDescent="0.2">
      <c r="A47" s="93">
        <f>'Information Sheet-COMPLETE 1st'!A54</f>
        <v>0</v>
      </c>
      <c r="B47" s="5">
        <f>'Information Sheet-COMPLETE 1st'!B54</f>
        <v>0</v>
      </c>
      <c r="C47" s="3"/>
      <c r="D47" s="83">
        <f t="shared" si="5"/>
        <v>0</v>
      </c>
      <c r="E47" s="83">
        <f t="shared" si="5"/>
        <v>0</v>
      </c>
      <c r="F47" s="80"/>
      <c r="G47" s="81"/>
      <c r="H47" s="82"/>
      <c r="I47" s="91">
        <f t="shared" si="2"/>
        <v>20</v>
      </c>
      <c r="J47" s="84">
        <f t="shared" si="4"/>
        <v>0</v>
      </c>
      <c r="K47" s="4"/>
    </row>
    <row r="48" spans="1:11" s="9" customFormat="1" ht="30.75" customHeight="1" x14ac:dyDescent="0.2">
      <c r="A48" s="93">
        <f>'Information Sheet-COMPLETE 1st'!A55</f>
        <v>0</v>
      </c>
      <c r="B48" s="5">
        <f>'Information Sheet-COMPLETE 1st'!B55</f>
        <v>0</v>
      </c>
      <c r="C48" s="3"/>
      <c r="D48" s="83">
        <f t="shared" si="5"/>
        <v>0</v>
      </c>
      <c r="E48" s="83">
        <f t="shared" si="5"/>
        <v>0</v>
      </c>
      <c r="F48" s="80"/>
      <c r="G48" s="81"/>
      <c r="H48" s="82"/>
      <c r="I48" s="91">
        <f t="shared" si="2"/>
        <v>20</v>
      </c>
      <c r="J48" s="84">
        <f t="shared" si="4"/>
        <v>0</v>
      </c>
      <c r="K48" s="4"/>
    </row>
    <row r="49" spans="1:11" s="9" customFormat="1" ht="30.75" customHeight="1" x14ac:dyDescent="0.2">
      <c r="A49" s="93">
        <f>'Information Sheet-COMPLETE 1st'!A56</f>
        <v>0</v>
      </c>
      <c r="B49" s="5">
        <f>'Information Sheet-COMPLETE 1st'!B56</f>
        <v>0</v>
      </c>
      <c r="C49" s="3"/>
      <c r="D49" s="83">
        <f t="shared" si="5"/>
        <v>0</v>
      </c>
      <c r="E49" s="83">
        <f t="shared" si="5"/>
        <v>0</v>
      </c>
      <c r="F49" s="80"/>
      <c r="G49" s="81"/>
      <c r="H49" s="82"/>
      <c r="I49" s="91">
        <f t="shared" si="2"/>
        <v>20</v>
      </c>
      <c r="J49" s="84">
        <f t="shared" si="4"/>
        <v>0</v>
      </c>
      <c r="K49" s="4"/>
    </row>
    <row r="50" spans="1:11" s="9" customFormat="1" ht="30.75" customHeight="1" x14ac:dyDescent="0.2">
      <c r="A50" s="93">
        <f>'Information Sheet-COMPLETE 1st'!A57</f>
        <v>0</v>
      </c>
      <c r="B50" s="5">
        <f>'Information Sheet-COMPLETE 1st'!B57</f>
        <v>0</v>
      </c>
      <c r="C50" s="3"/>
      <c r="D50" s="83">
        <f t="shared" si="5"/>
        <v>0</v>
      </c>
      <c r="E50" s="83">
        <f t="shared" si="5"/>
        <v>0</v>
      </c>
      <c r="F50" s="80"/>
      <c r="G50" s="81"/>
      <c r="H50" s="82"/>
      <c r="I50" s="91">
        <f t="shared" si="2"/>
        <v>20</v>
      </c>
      <c r="J50" s="84">
        <f t="shared" si="4"/>
        <v>0</v>
      </c>
      <c r="K50" s="4"/>
    </row>
    <row r="51" spans="1:11" s="9" customFormat="1" ht="30.75" customHeight="1" x14ac:dyDescent="0.2">
      <c r="A51" s="93">
        <f>'Information Sheet-COMPLETE 1st'!A58</f>
        <v>0</v>
      </c>
      <c r="B51" s="5">
        <f>'Information Sheet-COMPLETE 1st'!B58</f>
        <v>0</v>
      </c>
      <c r="C51" s="3"/>
      <c r="D51" s="83">
        <f t="shared" si="5"/>
        <v>0</v>
      </c>
      <c r="E51" s="83">
        <f t="shared" si="5"/>
        <v>0</v>
      </c>
      <c r="F51" s="80"/>
      <c r="G51" s="81"/>
      <c r="H51" s="82"/>
      <c r="I51" s="91">
        <f t="shared" si="2"/>
        <v>20</v>
      </c>
      <c r="J51" s="84">
        <f t="shared" si="4"/>
        <v>0</v>
      </c>
      <c r="K51" s="4"/>
    </row>
    <row r="52" spans="1:11" s="9" customFormat="1" ht="30.75" customHeight="1" x14ac:dyDescent="0.2">
      <c r="A52" s="93">
        <f>'Information Sheet-COMPLETE 1st'!A59</f>
        <v>0</v>
      </c>
      <c r="B52" s="5">
        <f>'Information Sheet-COMPLETE 1st'!B59</f>
        <v>0</v>
      </c>
      <c r="C52" s="3"/>
      <c r="D52" s="83">
        <f t="shared" si="5"/>
        <v>0</v>
      </c>
      <c r="E52" s="83">
        <f t="shared" si="5"/>
        <v>0</v>
      </c>
      <c r="F52" s="80"/>
      <c r="G52" s="81"/>
      <c r="H52" s="82"/>
      <c r="I52" s="91">
        <f t="shared" si="2"/>
        <v>20</v>
      </c>
      <c r="J52" s="84">
        <f t="shared" si="4"/>
        <v>0</v>
      </c>
      <c r="K52" s="4"/>
    </row>
    <row r="53" spans="1:11" s="9" customFormat="1" ht="30.75" customHeight="1" x14ac:dyDescent="0.2">
      <c r="A53" s="93">
        <f>'Information Sheet-COMPLETE 1st'!A60</f>
        <v>0</v>
      </c>
      <c r="B53" s="5">
        <f>'Information Sheet-COMPLETE 1st'!B60</f>
        <v>0</v>
      </c>
      <c r="C53" s="3"/>
      <c r="D53" s="83">
        <f t="shared" si="5"/>
        <v>0</v>
      </c>
      <c r="E53" s="83">
        <f t="shared" si="5"/>
        <v>0</v>
      </c>
      <c r="F53" s="80"/>
      <c r="G53" s="81"/>
      <c r="H53" s="82"/>
      <c r="I53" s="91">
        <f t="shared" si="2"/>
        <v>20</v>
      </c>
      <c r="J53" s="84">
        <f t="shared" si="4"/>
        <v>0</v>
      </c>
      <c r="K53" s="4"/>
    </row>
    <row r="54" spans="1:11" s="9" customFormat="1" ht="30.75" customHeight="1" x14ac:dyDescent="0.2">
      <c r="A54" s="93">
        <f>'Information Sheet-COMPLETE 1st'!A61</f>
        <v>0</v>
      </c>
      <c r="B54" s="5">
        <f>'Information Sheet-COMPLETE 1st'!B61</f>
        <v>0</v>
      </c>
      <c r="C54" s="3"/>
      <c r="D54" s="83">
        <f t="shared" si="5"/>
        <v>0</v>
      </c>
      <c r="E54" s="83">
        <f t="shared" si="5"/>
        <v>0</v>
      </c>
      <c r="F54" s="80"/>
      <c r="G54" s="81"/>
      <c r="H54" s="82"/>
      <c r="I54" s="91">
        <f t="shared" si="2"/>
        <v>20</v>
      </c>
      <c r="J54" s="84">
        <f t="shared" si="4"/>
        <v>0</v>
      </c>
      <c r="K54" s="4"/>
    </row>
    <row r="55" spans="1:11" s="9" customFormat="1" ht="30.75" customHeight="1" x14ac:dyDescent="0.2">
      <c r="A55" s="93">
        <f>'Information Sheet-COMPLETE 1st'!A62</f>
        <v>0</v>
      </c>
      <c r="B55" s="5">
        <f>'Information Sheet-COMPLETE 1st'!B62</f>
        <v>0</v>
      </c>
      <c r="C55" s="3"/>
      <c r="D55" s="83">
        <f t="shared" ref="D55:E70" si="6">D54</f>
        <v>0</v>
      </c>
      <c r="E55" s="83">
        <f t="shared" si="6"/>
        <v>0</v>
      </c>
      <c r="F55" s="80"/>
      <c r="G55" s="81"/>
      <c r="H55" s="82"/>
      <c r="I55" s="91">
        <f t="shared" si="2"/>
        <v>20</v>
      </c>
      <c r="J55" s="84">
        <f t="shared" si="4"/>
        <v>0</v>
      </c>
      <c r="K55" s="4"/>
    </row>
    <row r="56" spans="1:11" s="9" customFormat="1" ht="30.75" customHeight="1" x14ac:dyDescent="0.2">
      <c r="A56" s="93">
        <f>'Information Sheet-COMPLETE 1st'!A63</f>
        <v>0</v>
      </c>
      <c r="B56" s="5">
        <f>'Information Sheet-COMPLETE 1st'!B63</f>
        <v>0</v>
      </c>
      <c r="C56" s="3"/>
      <c r="D56" s="83">
        <f t="shared" si="6"/>
        <v>0</v>
      </c>
      <c r="E56" s="83">
        <f t="shared" si="6"/>
        <v>0</v>
      </c>
      <c r="F56" s="80"/>
      <c r="G56" s="81"/>
      <c r="H56" s="82"/>
      <c r="I56" s="91">
        <f t="shared" si="2"/>
        <v>20</v>
      </c>
      <c r="J56" s="84">
        <f t="shared" si="4"/>
        <v>0</v>
      </c>
      <c r="K56" s="4"/>
    </row>
    <row r="57" spans="1:11" s="9" customFormat="1" ht="30.75" customHeight="1" x14ac:dyDescent="0.2">
      <c r="A57" s="93">
        <f>'Information Sheet-COMPLETE 1st'!A64</f>
        <v>0</v>
      </c>
      <c r="B57" s="5">
        <f>'Information Sheet-COMPLETE 1st'!B64</f>
        <v>0</v>
      </c>
      <c r="C57" s="3"/>
      <c r="D57" s="83">
        <f t="shared" si="6"/>
        <v>0</v>
      </c>
      <c r="E57" s="83">
        <f t="shared" si="6"/>
        <v>0</v>
      </c>
      <c r="F57" s="80"/>
      <c r="G57" s="81"/>
      <c r="H57" s="82"/>
      <c r="I57" s="91">
        <f t="shared" si="2"/>
        <v>20</v>
      </c>
      <c r="J57" s="84">
        <f t="shared" si="4"/>
        <v>0</v>
      </c>
      <c r="K57" s="4"/>
    </row>
    <row r="58" spans="1:11" s="9" customFormat="1" ht="30.75" customHeight="1" x14ac:dyDescent="0.2">
      <c r="A58" s="93">
        <f>'Information Sheet-COMPLETE 1st'!A65</f>
        <v>0</v>
      </c>
      <c r="B58" s="5">
        <f>'Information Sheet-COMPLETE 1st'!B65</f>
        <v>0</v>
      </c>
      <c r="C58" s="3"/>
      <c r="D58" s="83">
        <f t="shared" si="6"/>
        <v>0</v>
      </c>
      <c r="E58" s="83">
        <f t="shared" si="6"/>
        <v>0</v>
      </c>
      <c r="F58" s="80"/>
      <c r="G58" s="81"/>
      <c r="H58" s="82"/>
      <c r="I58" s="91">
        <f t="shared" si="2"/>
        <v>20</v>
      </c>
      <c r="J58" s="84">
        <f t="shared" si="4"/>
        <v>0</v>
      </c>
      <c r="K58" s="4"/>
    </row>
    <row r="59" spans="1:11" s="9" customFormat="1" ht="30.75" customHeight="1" x14ac:dyDescent="0.2">
      <c r="A59" s="93">
        <f>'Information Sheet-COMPLETE 1st'!A66</f>
        <v>0</v>
      </c>
      <c r="B59" s="5">
        <f>'Information Sheet-COMPLETE 1st'!B66</f>
        <v>0</v>
      </c>
      <c r="C59" s="3"/>
      <c r="D59" s="83">
        <f t="shared" si="6"/>
        <v>0</v>
      </c>
      <c r="E59" s="83">
        <f t="shared" si="6"/>
        <v>0</v>
      </c>
      <c r="F59" s="80"/>
      <c r="G59" s="81"/>
      <c r="H59" s="82"/>
      <c r="I59" s="91">
        <f t="shared" si="2"/>
        <v>20</v>
      </c>
      <c r="J59" s="84">
        <f t="shared" si="4"/>
        <v>0</v>
      </c>
      <c r="K59" s="4"/>
    </row>
    <row r="60" spans="1:11" s="9" customFormat="1" ht="30.75" customHeight="1" x14ac:dyDescent="0.2">
      <c r="A60" s="93">
        <f>'Information Sheet-COMPLETE 1st'!A67</f>
        <v>0</v>
      </c>
      <c r="B60" s="5">
        <f>'Information Sheet-COMPLETE 1st'!B67</f>
        <v>0</v>
      </c>
      <c r="C60" s="3"/>
      <c r="D60" s="83">
        <f t="shared" si="6"/>
        <v>0</v>
      </c>
      <c r="E60" s="83">
        <f t="shared" si="6"/>
        <v>0</v>
      </c>
      <c r="F60" s="80"/>
      <c r="G60" s="81"/>
      <c r="H60" s="82"/>
      <c r="I60" s="91">
        <f t="shared" si="2"/>
        <v>20</v>
      </c>
      <c r="J60" s="84">
        <f t="shared" si="4"/>
        <v>0</v>
      </c>
      <c r="K60" s="4"/>
    </row>
    <row r="61" spans="1:11" s="9" customFormat="1" ht="30.75" customHeight="1" x14ac:dyDescent="0.2">
      <c r="A61" s="93">
        <f>'Information Sheet-COMPLETE 1st'!A68</f>
        <v>0</v>
      </c>
      <c r="B61" s="5">
        <f>'Information Sheet-COMPLETE 1st'!B68</f>
        <v>0</v>
      </c>
      <c r="C61" s="3"/>
      <c r="D61" s="83">
        <f t="shared" si="6"/>
        <v>0</v>
      </c>
      <c r="E61" s="83">
        <f t="shared" si="6"/>
        <v>0</v>
      </c>
      <c r="F61" s="80"/>
      <c r="G61" s="81"/>
      <c r="H61" s="82"/>
      <c r="I61" s="91">
        <f t="shared" si="2"/>
        <v>20</v>
      </c>
      <c r="J61" s="84">
        <f t="shared" si="4"/>
        <v>0</v>
      </c>
      <c r="K61" s="4"/>
    </row>
    <row r="62" spans="1:11" s="9" customFormat="1" ht="30.75" customHeight="1" x14ac:dyDescent="0.2">
      <c r="A62" s="93">
        <f>'Information Sheet-COMPLETE 1st'!A69</f>
        <v>0</v>
      </c>
      <c r="B62" s="5">
        <f>'Information Sheet-COMPLETE 1st'!B69</f>
        <v>0</v>
      </c>
      <c r="C62" s="3"/>
      <c r="D62" s="83">
        <f t="shared" si="6"/>
        <v>0</v>
      </c>
      <c r="E62" s="83">
        <f t="shared" si="6"/>
        <v>0</v>
      </c>
      <c r="F62" s="80"/>
      <c r="G62" s="81"/>
      <c r="H62" s="82"/>
      <c r="I62" s="91">
        <f t="shared" si="2"/>
        <v>20</v>
      </c>
      <c r="J62" s="84">
        <f t="shared" si="4"/>
        <v>0</v>
      </c>
      <c r="K62" s="4"/>
    </row>
    <row r="63" spans="1:11" s="9" customFormat="1" ht="30.75" customHeight="1" x14ac:dyDescent="0.2">
      <c r="A63" s="93">
        <f>'Information Sheet-COMPLETE 1st'!A70</f>
        <v>0</v>
      </c>
      <c r="B63" s="5">
        <f>'Information Sheet-COMPLETE 1st'!B70</f>
        <v>0</v>
      </c>
      <c r="C63" s="3"/>
      <c r="D63" s="83">
        <f t="shared" si="6"/>
        <v>0</v>
      </c>
      <c r="E63" s="83">
        <f t="shared" si="6"/>
        <v>0</v>
      </c>
      <c r="F63" s="80"/>
      <c r="G63" s="81"/>
      <c r="H63" s="82"/>
      <c r="I63" s="91">
        <f t="shared" si="2"/>
        <v>20</v>
      </c>
      <c r="J63" s="84">
        <f t="shared" si="4"/>
        <v>0</v>
      </c>
      <c r="K63" s="4"/>
    </row>
    <row r="64" spans="1:11" s="9" customFormat="1" ht="30.75" customHeight="1" x14ac:dyDescent="0.2">
      <c r="A64" s="93">
        <f>'Information Sheet-COMPLETE 1st'!A71</f>
        <v>0</v>
      </c>
      <c r="B64" s="5">
        <f>'Information Sheet-COMPLETE 1st'!B71</f>
        <v>0</v>
      </c>
      <c r="C64" s="3"/>
      <c r="D64" s="83">
        <f t="shared" si="6"/>
        <v>0</v>
      </c>
      <c r="E64" s="83">
        <f t="shared" si="6"/>
        <v>0</v>
      </c>
      <c r="F64" s="80"/>
      <c r="G64" s="81"/>
      <c r="H64" s="82"/>
      <c r="I64" s="91">
        <f t="shared" si="2"/>
        <v>20</v>
      </c>
      <c r="J64" s="84">
        <f t="shared" si="4"/>
        <v>0</v>
      </c>
      <c r="K64" s="4"/>
    </row>
    <row r="65" spans="1:11" s="9" customFormat="1" ht="30.75" customHeight="1" x14ac:dyDescent="0.2">
      <c r="A65" s="93">
        <f>'Information Sheet-COMPLETE 1st'!A72</f>
        <v>0</v>
      </c>
      <c r="B65" s="5">
        <f>'Information Sheet-COMPLETE 1st'!B72</f>
        <v>0</v>
      </c>
      <c r="C65" s="3"/>
      <c r="D65" s="83">
        <f t="shared" si="6"/>
        <v>0</v>
      </c>
      <c r="E65" s="83">
        <f t="shared" si="6"/>
        <v>0</v>
      </c>
      <c r="F65" s="80"/>
      <c r="G65" s="81"/>
      <c r="H65" s="82"/>
      <c r="I65" s="91">
        <f t="shared" si="2"/>
        <v>20</v>
      </c>
      <c r="J65" s="84">
        <f t="shared" si="4"/>
        <v>0</v>
      </c>
      <c r="K65" s="4"/>
    </row>
    <row r="66" spans="1:11" s="9" customFormat="1" ht="30.75" customHeight="1" x14ac:dyDescent="0.2">
      <c r="A66" s="93">
        <f>'Information Sheet-COMPLETE 1st'!A73</f>
        <v>0</v>
      </c>
      <c r="B66" s="5">
        <f>'Information Sheet-COMPLETE 1st'!B73</f>
        <v>0</v>
      </c>
      <c r="C66" s="3"/>
      <c r="D66" s="83">
        <f t="shared" si="6"/>
        <v>0</v>
      </c>
      <c r="E66" s="83">
        <f t="shared" si="6"/>
        <v>0</v>
      </c>
      <c r="F66" s="80"/>
      <c r="G66" s="81"/>
      <c r="H66" s="82"/>
      <c r="I66" s="91">
        <f t="shared" si="2"/>
        <v>20</v>
      </c>
      <c r="J66" s="84">
        <f t="shared" si="4"/>
        <v>0</v>
      </c>
      <c r="K66" s="4"/>
    </row>
    <row r="67" spans="1:11" s="9" customFormat="1" ht="30.75" customHeight="1" x14ac:dyDescent="0.2">
      <c r="A67" s="93">
        <f>'Information Sheet-COMPLETE 1st'!A74</f>
        <v>0</v>
      </c>
      <c r="B67" s="5">
        <f>'Information Sheet-COMPLETE 1st'!B74</f>
        <v>0</v>
      </c>
      <c r="C67" s="3"/>
      <c r="D67" s="83">
        <f t="shared" si="6"/>
        <v>0</v>
      </c>
      <c r="E67" s="83">
        <f t="shared" si="6"/>
        <v>0</v>
      </c>
      <c r="F67" s="80"/>
      <c r="G67" s="81"/>
      <c r="H67" s="82"/>
      <c r="I67" s="91">
        <f t="shared" si="2"/>
        <v>20</v>
      </c>
      <c r="J67" s="84">
        <f t="shared" si="4"/>
        <v>0</v>
      </c>
      <c r="K67" s="4"/>
    </row>
    <row r="68" spans="1:11" s="9" customFormat="1" ht="30.75" customHeight="1" x14ac:dyDescent="0.2">
      <c r="A68" s="93">
        <f>'Information Sheet-COMPLETE 1st'!A75</f>
        <v>0</v>
      </c>
      <c r="B68" s="5">
        <f>'Information Sheet-COMPLETE 1st'!B75</f>
        <v>0</v>
      </c>
      <c r="C68" s="3"/>
      <c r="D68" s="83">
        <f t="shared" si="6"/>
        <v>0</v>
      </c>
      <c r="E68" s="83">
        <f t="shared" si="6"/>
        <v>0</v>
      </c>
      <c r="F68" s="80"/>
      <c r="G68" s="81"/>
      <c r="H68" s="82"/>
      <c r="I68" s="91">
        <f t="shared" si="2"/>
        <v>20</v>
      </c>
      <c r="J68" s="84">
        <f t="shared" si="4"/>
        <v>0</v>
      </c>
      <c r="K68" s="4"/>
    </row>
    <row r="69" spans="1:11" s="9" customFormat="1" ht="30.75" customHeight="1" x14ac:dyDescent="0.2">
      <c r="A69" s="93">
        <f>'Information Sheet-COMPLETE 1st'!A76</f>
        <v>0</v>
      </c>
      <c r="B69" s="5">
        <f>'Information Sheet-COMPLETE 1st'!B76</f>
        <v>0</v>
      </c>
      <c r="C69" s="3"/>
      <c r="D69" s="83">
        <f t="shared" si="6"/>
        <v>0</v>
      </c>
      <c r="E69" s="83">
        <f t="shared" si="6"/>
        <v>0</v>
      </c>
      <c r="F69" s="80"/>
      <c r="G69" s="81"/>
      <c r="H69" s="82"/>
      <c r="I69" s="91">
        <f t="shared" si="2"/>
        <v>20</v>
      </c>
      <c r="J69" s="84">
        <f t="shared" si="4"/>
        <v>0</v>
      </c>
      <c r="K69" s="4"/>
    </row>
    <row r="70" spans="1:11" s="9" customFormat="1" ht="30.75" customHeight="1" x14ac:dyDescent="0.2">
      <c r="A70" s="93">
        <f>'Information Sheet-COMPLETE 1st'!A77</f>
        <v>0</v>
      </c>
      <c r="B70" s="5">
        <f>'Information Sheet-COMPLETE 1st'!B77</f>
        <v>0</v>
      </c>
      <c r="C70" s="3"/>
      <c r="D70" s="83">
        <f t="shared" si="6"/>
        <v>0</v>
      </c>
      <c r="E70" s="83">
        <f t="shared" si="6"/>
        <v>0</v>
      </c>
      <c r="F70" s="80"/>
      <c r="G70" s="81"/>
      <c r="H70" s="82"/>
      <c r="I70" s="91">
        <f t="shared" si="2"/>
        <v>20</v>
      </c>
      <c r="J70" s="84">
        <f t="shared" ref="J70:J101" si="7">IF(OR(G70&gt;19.99,G70&lt;13.71),0,H70*I70)</f>
        <v>0</v>
      </c>
      <c r="K70" s="4"/>
    </row>
    <row r="71" spans="1:11" s="9" customFormat="1" ht="30.75" customHeight="1" x14ac:dyDescent="0.2">
      <c r="A71" s="93">
        <f>'Information Sheet-COMPLETE 1st'!A78</f>
        <v>0</v>
      </c>
      <c r="B71" s="5">
        <f>'Information Sheet-COMPLETE 1st'!B78</f>
        <v>0</v>
      </c>
      <c r="C71" s="3"/>
      <c r="D71" s="83">
        <f t="shared" ref="D71:E86" si="8">D70</f>
        <v>0</v>
      </c>
      <c r="E71" s="83">
        <f t="shared" si="8"/>
        <v>0</v>
      </c>
      <c r="F71" s="80"/>
      <c r="G71" s="81"/>
      <c r="H71" s="82"/>
      <c r="I71" s="91">
        <f t="shared" si="2"/>
        <v>20</v>
      </c>
      <c r="J71" s="84">
        <f t="shared" si="7"/>
        <v>0</v>
      </c>
      <c r="K71" s="4"/>
    </row>
    <row r="72" spans="1:11" s="9" customFormat="1" ht="30.75" customHeight="1" x14ac:dyDescent="0.2">
      <c r="A72" s="93">
        <f>'Information Sheet-COMPLETE 1st'!A79</f>
        <v>0</v>
      </c>
      <c r="B72" s="5">
        <f>'Information Sheet-COMPLETE 1st'!B79</f>
        <v>0</v>
      </c>
      <c r="C72" s="3"/>
      <c r="D72" s="83">
        <f t="shared" si="8"/>
        <v>0</v>
      </c>
      <c r="E72" s="83">
        <f t="shared" si="8"/>
        <v>0</v>
      </c>
      <c r="F72" s="80"/>
      <c r="G72" s="81"/>
      <c r="H72" s="82"/>
      <c r="I72" s="91">
        <f t="shared" si="2"/>
        <v>20</v>
      </c>
      <c r="J72" s="84">
        <f t="shared" si="7"/>
        <v>0</v>
      </c>
      <c r="K72" s="4"/>
    </row>
    <row r="73" spans="1:11" s="9" customFormat="1" ht="30.75" customHeight="1" x14ac:dyDescent="0.2">
      <c r="A73" s="93">
        <f>'Information Sheet-COMPLETE 1st'!A80</f>
        <v>0</v>
      </c>
      <c r="B73" s="5">
        <f>'Information Sheet-COMPLETE 1st'!B80</f>
        <v>0</v>
      </c>
      <c r="C73" s="3"/>
      <c r="D73" s="83">
        <f t="shared" si="8"/>
        <v>0</v>
      </c>
      <c r="E73" s="83">
        <f t="shared" si="8"/>
        <v>0</v>
      </c>
      <c r="F73" s="80"/>
      <c r="G73" s="81"/>
      <c r="H73" s="82"/>
      <c r="I73" s="91">
        <f t="shared" si="2"/>
        <v>20</v>
      </c>
      <c r="J73" s="84">
        <f t="shared" si="7"/>
        <v>0</v>
      </c>
      <c r="K73" s="4"/>
    </row>
    <row r="74" spans="1:11" s="9" customFormat="1" ht="30.75" customHeight="1" x14ac:dyDescent="0.2">
      <c r="A74" s="93">
        <f>'Information Sheet-COMPLETE 1st'!A81</f>
        <v>0</v>
      </c>
      <c r="B74" s="5">
        <f>'Information Sheet-COMPLETE 1st'!B81</f>
        <v>0</v>
      </c>
      <c r="C74" s="3"/>
      <c r="D74" s="83">
        <f t="shared" si="8"/>
        <v>0</v>
      </c>
      <c r="E74" s="83">
        <f t="shared" si="8"/>
        <v>0</v>
      </c>
      <c r="F74" s="80"/>
      <c r="G74" s="81"/>
      <c r="H74" s="82"/>
      <c r="I74" s="91">
        <f t="shared" ref="I74:I106" si="9">20-G74</f>
        <v>20</v>
      </c>
      <c r="J74" s="84">
        <f t="shared" si="7"/>
        <v>0</v>
      </c>
      <c r="K74" s="4"/>
    </row>
    <row r="75" spans="1:11" s="9" customFormat="1" ht="30.75" customHeight="1" x14ac:dyDescent="0.2">
      <c r="A75" s="93">
        <f>'Information Sheet-COMPLETE 1st'!A82</f>
        <v>0</v>
      </c>
      <c r="B75" s="5">
        <f>'Information Sheet-COMPLETE 1st'!B82</f>
        <v>0</v>
      </c>
      <c r="C75" s="3"/>
      <c r="D75" s="83">
        <f t="shared" si="8"/>
        <v>0</v>
      </c>
      <c r="E75" s="83">
        <f t="shared" si="8"/>
        <v>0</v>
      </c>
      <c r="F75" s="80"/>
      <c r="G75" s="81"/>
      <c r="H75" s="82"/>
      <c r="I75" s="91">
        <f t="shared" si="9"/>
        <v>20</v>
      </c>
      <c r="J75" s="84">
        <f t="shared" si="7"/>
        <v>0</v>
      </c>
      <c r="K75" s="4"/>
    </row>
    <row r="76" spans="1:11" s="9" customFormat="1" ht="30.75" customHeight="1" x14ac:dyDescent="0.2">
      <c r="A76" s="93">
        <f>'Information Sheet-COMPLETE 1st'!A83</f>
        <v>0</v>
      </c>
      <c r="B76" s="5">
        <f>'Information Sheet-COMPLETE 1st'!B83</f>
        <v>0</v>
      </c>
      <c r="C76" s="3"/>
      <c r="D76" s="83">
        <f t="shared" si="8"/>
        <v>0</v>
      </c>
      <c r="E76" s="83">
        <f t="shared" si="8"/>
        <v>0</v>
      </c>
      <c r="F76" s="80"/>
      <c r="G76" s="81"/>
      <c r="H76" s="82"/>
      <c r="I76" s="91">
        <f t="shared" si="9"/>
        <v>20</v>
      </c>
      <c r="J76" s="84">
        <f t="shared" si="7"/>
        <v>0</v>
      </c>
      <c r="K76" s="4"/>
    </row>
    <row r="77" spans="1:11" s="9" customFormat="1" ht="30.75" customHeight="1" x14ac:dyDescent="0.2">
      <c r="A77" s="93">
        <f>'Information Sheet-COMPLETE 1st'!A84</f>
        <v>0</v>
      </c>
      <c r="B77" s="5">
        <f>'Information Sheet-COMPLETE 1st'!B84</f>
        <v>0</v>
      </c>
      <c r="C77" s="3"/>
      <c r="D77" s="83">
        <f t="shared" si="8"/>
        <v>0</v>
      </c>
      <c r="E77" s="83">
        <f t="shared" si="8"/>
        <v>0</v>
      </c>
      <c r="F77" s="80"/>
      <c r="G77" s="81"/>
      <c r="H77" s="82"/>
      <c r="I77" s="91">
        <f t="shared" si="9"/>
        <v>20</v>
      </c>
      <c r="J77" s="84">
        <f t="shared" si="7"/>
        <v>0</v>
      </c>
      <c r="K77" s="4"/>
    </row>
    <row r="78" spans="1:11" s="9" customFormat="1" ht="30.75" customHeight="1" x14ac:dyDescent="0.2">
      <c r="A78" s="93">
        <f>'Information Sheet-COMPLETE 1st'!A85</f>
        <v>0</v>
      </c>
      <c r="B78" s="5">
        <f>'Information Sheet-COMPLETE 1st'!B85</f>
        <v>0</v>
      </c>
      <c r="C78" s="3"/>
      <c r="D78" s="83">
        <f t="shared" si="8"/>
        <v>0</v>
      </c>
      <c r="E78" s="83">
        <f t="shared" si="8"/>
        <v>0</v>
      </c>
      <c r="F78" s="80"/>
      <c r="G78" s="81"/>
      <c r="H78" s="82"/>
      <c r="I78" s="91">
        <f t="shared" si="9"/>
        <v>20</v>
      </c>
      <c r="J78" s="84">
        <f t="shared" si="7"/>
        <v>0</v>
      </c>
      <c r="K78" s="4"/>
    </row>
    <row r="79" spans="1:11" s="9" customFormat="1" ht="30.75" customHeight="1" x14ac:dyDescent="0.2">
      <c r="A79" s="93">
        <f>'Information Sheet-COMPLETE 1st'!A86</f>
        <v>0</v>
      </c>
      <c r="B79" s="5">
        <f>'Information Sheet-COMPLETE 1st'!B86</f>
        <v>0</v>
      </c>
      <c r="C79" s="3"/>
      <c r="D79" s="83">
        <f t="shared" si="8"/>
        <v>0</v>
      </c>
      <c r="E79" s="83">
        <f t="shared" si="8"/>
        <v>0</v>
      </c>
      <c r="F79" s="80"/>
      <c r="G79" s="81"/>
      <c r="H79" s="82"/>
      <c r="I79" s="91">
        <f t="shared" si="9"/>
        <v>20</v>
      </c>
      <c r="J79" s="84">
        <f t="shared" si="7"/>
        <v>0</v>
      </c>
      <c r="K79" s="4"/>
    </row>
    <row r="80" spans="1:11" s="9" customFormat="1" ht="30.75" customHeight="1" x14ac:dyDescent="0.2">
      <c r="A80" s="93">
        <f>'Information Sheet-COMPLETE 1st'!A87</f>
        <v>0</v>
      </c>
      <c r="B80" s="5">
        <f>'Information Sheet-COMPLETE 1st'!B87</f>
        <v>0</v>
      </c>
      <c r="C80" s="3"/>
      <c r="D80" s="83">
        <f t="shared" si="8"/>
        <v>0</v>
      </c>
      <c r="E80" s="83">
        <f t="shared" si="8"/>
        <v>0</v>
      </c>
      <c r="F80" s="80"/>
      <c r="G80" s="81"/>
      <c r="H80" s="82"/>
      <c r="I80" s="91">
        <f t="shared" si="9"/>
        <v>20</v>
      </c>
      <c r="J80" s="84">
        <f t="shared" si="7"/>
        <v>0</v>
      </c>
      <c r="K80" s="4"/>
    </row>
    <row r="81" spans="1:11" s="9" customFormat="1" ht="30.75" customHeight="1" x14ac:dyDescent="0.2">
      <c r="A81" s="93">
        <f>'Information Sheet-COMPLETE 1st'!A88</f>
        <v>0</v>
      </c>
      <c r="B81" s="5">
        <f>'Information Sheet-COMPLETE 1st'!B88</f>
        <v>0</v>
      </c>
      <c r="C81" s="3"/>
      <c r="D81" s="83">
        <f t="shared" si="8"/>
        <v>0</v>
      </c>
      <c r="E81" s="83">
        <f t="shared" si="8"/>
        <v>0</v>
      </c>
      <c r="F81" s="80"/>
      <c r="G81" s="81"/>
      <c r="H81" s="82"/>
      <c r="I81" s="91">
        <f t="shared" si="9"/>
        <v>20</v>
      </c>
      <c r="J81" s="84">
        <f t="shared" si="7"/>
        <v>0</v>
      </c>
      <c r="K81" s="4"/>
    </row>
    <row r="82" spans="1:11" s="9" customFormat="1" ht="30.75" customHeight="1" x14ac:dyDescent="0.2">
      <c r="A82" s="93">
        <f>'Information Sheet-COMPLETE 1st'!A89</f>
        <v>0</v>
      </c>
      <c r="B82" s="5">
        <f>'Information Sheet-COMPLETE 1st'!B89</f>
        <v>0</v>
      </c>
      <c r="C82" s="3"/>
      <c r="D82" s="83">
        <f t="shared" si="8"/>
        <v>0</v>
      </c>
      <c r="E82" s="83">
        <f t="shared" si="8"/>
        <v>0</v>
      </c>
      <c r="F82" s="80"/>
      <c r="G82" s="81"/>
      <c r="H82" s="82"/>
      <c r="I82" s="91">
        <f t="shared" si="9"/>
        <v>20</v>
      </c>
      <c r="J82" s="84">
        <f t="shared" si="7"/>
        <v>0</v>
      </c>
      <c r="K82" s="4"/>
    </row>
    <row r="83" spans="1:11" s="9" customFormat="1" ht="30.75" customHeight="1" x14ac:dyDescent="0.2">
      <c r="A83" s="93">
        <f>'Information Sheet-COMPLETE 1st'!A90</f>
        <v>0</v>
      </c>
      <c r="B83" s="5">
        <f>'Information Sheet-COMPLETE 1st'!B90</f>
        <v>0</v>
      </c>
      <c r="C83" s="3"/>
      <c r="D83" s="83">
        <f t="shared" si="8"/>
        <v>0</v>
      </c>
      <c r="E83" s="83">
        <f t="shared" si="8"/>
        <v>0</v>
      </c>
      <c r="F83" s="80"/>
      <c r="G83" s="81"/>
      <c r="H83" s="82"/>
      <c r="I83" s="91">
        <f t="shared" si="9"/>
        <v>20</v>
      </c>
      <c r="J83" s="84">
        <f t="shared" si="7"/>
        <v>0</v>
      </c>
      <c r="K83" s="4"/>
    </row>
    <row r="84" spans="1:11" s="9" customFormat="1" ht="30.75" customHeight="1" x14ac:dyDescent="0.2">
      <c r="A84" s="93">
        <f>'Information Sheet-COMPLETE 1st'!A91</f>
        <v>0</v>
      </c>
      <c r="B84" s="5">
        <f>'Information Sheet-COMPLETE 1st'!B91</f>
        <v>0</v>
      </c>
      <c r="C84" s="3"/>
      <c r="D84" s="83">
        <f t="shared" si="8"/>
        <v>0</v>
      </c>
      <c r="E84" s="83">
        <f t="shared" si="8"/>
        <v>0</v>
      </c>
      <c r="F84" s="80"/>
      <c r="G84" s="81"/>
      <c r="H84" s="82"/>
      <c r="I84" s="91">
        <f t="shared" si="9"/>
        <v>20</v>
      </c>
      <c r="J84" s="84">
        <f t="shared" si="7"/>
        <v>0</v>
      </c>
      <c r="K84" s="4"/>
    </row>
    <row r="85" spans="1:11" s="9" customFormat="1" ht="30.75" customHeight="1" x14ac:dyDescent="0.2">
      <c r="A85" s="93">
        <f>'Information Sheet-COMPLETE 1st'!A92</f>
        <v>0</v>
      </c>
      <c r="B85" s="5">
        <f>'Information Sheet-COMPLETE 1st'!B92</f>
        <v>0</v>
      </c>
      <c r="C85" s="3"/>
      <c r="D85" s="83">
        <f t="shared" si="8"/>
        <v>0</v>
      </c>
      <c r="E85" s="83">
        <f t="shared" si="8"/>
        <v>0</v>
      </c>
      <c r="F85" s="80"/>
      <c r="G85" s="81"/>
      <c r="H85" s="82"/>
      <c r="I85" s="91">
        <f t="shared" si="9"/>
        <v>20</v>
      </c>
      <c r="J85" s="84">
        <f t="shared" si="7"/>
        <v>0</v>
      </c>
      <c r="K85" s="4"/>
    </row>
    <row r="86" spans="1:11" s="9" customFormat="1" ht="30.75" customHeight="1" x14ac:dyDescent="0.2">
      <c r="A86" s="93">
        <f>'Information Sheet-COMPLETE 1st'!A93</f>
        <v>0</v>
      </c>
      <c r="B86" s="5">
        <f>'Information Sheet-COMPLETE 1st'!B93</f>
        <v>0</v>
      </c>
      <c r="C86" s="3"/>
      <c r="D86" s="83">
        <f t="shared" si="8"/>
        <v>0</v>
      </c>
      <c r="E86" s="83">
        <f t="shared" si="8"/>
        <v>0</v>
      </c>
      <c r="F86" s="80"/>
      <c r="G86" s="81"/>
      <c r="H86" s="82"/>
      <c r="I86" s="91">
        <f t="shared" si="9"/>
        <v>20</v>
      </c>
      <c r="J86" s="84">
        <f t="shared" si="7"/>
        <v>0</v>
      </c>
      <c r="K86" s="4"/>
    </row>
    <row r="87" spans="1:11" s="9" customFormat="1" ht="30.75" customHeight="1" x14ac:dyDescent="0.2">
      <c r="A87" s="93">
        <f>'Information Sheet-COMPLETE 1st'!A94</f>
        <v>0</v>
      </c>
      <c r="B87" s="5">
        <f>'Information Sheet-COMPLETE 1st'!B94</f>
        <v>0</v>
      </c>
      <c r="C87" s="3"/>
      <c r="D87" s="83">
        <f t="shared" ref="D87:E102" si="10">D86</f>
        <v>0</v>
      </c>
      <c r="E87" s="83">
        <f t="shared" si="10"/>
        <v>0</v>
      </c>
      <c r="F87" s="80"/>
      <c r="G87" s="81"/>
      <c r="H87" s="82"/>
      <c r="I87" s="91">
        <f t="shared" si="9"/>
        <v>20</v>
      </c>
      <c r="J87" s="84">
        <f t="shared" si="7"/>
        <v>0</v>
      </c>
      <c r="K87" s="4"/>
    </row>
    <row r="88" spans="1:11" s="9" customFormat="1" ht="30.75" customHeight="1" x14ac:dyDescent="0.2">
      <c r="A88" s="93">
        <f>'Information Sheet-COMPLETE 1st'!A95</f>
        <v>0</v>
      </c>
      <c r="B88" s="5">
        <f>'Information Sheet-COMPLETE 1st'!B95</f>
        <v>0</v>
      </c>
      <c r="C88" s="3"/>
      <c r="D88" s="83">
        <f t="shared" si="10"/>
        <v>0</v>
      </c>
      <c r="E88" s="83">
        <f t="shared" si="10"/>
        <v>0</v>
      </c>
      <c r="F88" s="80"/>
      <c r="G88" s="81"/>
      <c r="H88" s="82"/>
      <c r="I88" s="91">
        <f t="shared" si="9"/>
        <v>20</v>
      </c>
      <c r="J88" s="84">
        <f t="shared" si="7"/>
        <v>0</v>
      </c>
      <c r="K88" s="4"/>
    </row>
    <row r="89" spans="1:11" s="9" customFormat="1" ht="30.75" customHeight="1" x14ac:dyDescent="0.2">
      <c r="A89" s="93">
        <f>'Information Sheet-COMPLETE 1st'!A96</f>
        <v>0</v>
      </c>
      <c r="B89" s="5">
        <f>'Information Sheet-COMPLETE 1st'!B96</f>
        <v>0</v>
      </c>
      <c r="C89" s="3"/>
      <c r="D89" s="83">
        <f t="shared" si="10"/>
        <v>0</v>
      </c>
      <c r="E89" s="83">
        <f t="shared" si="10"/>
        <v>0</v>
      </c>
      <c r="F89" s="80"/>
      <c r="G89" s="81"/>
      <c r="H89" s="82"/>
      <c r="I89" s="91">
        <f t="shared" si="9"/>
        <v>20</v>
      </c>
      <c r="J89" s="84">
        <f t="shared" si="7"/>
        <v>0</v>
      </c>
      <c r="K89" s="4"/>
    </row>
    <row r="90" spans="1:11" s="9" customFormat="1" ht="30.75" customHeight="1" x14ac:dyDescent="0.2">
      <c r="A90" s="93">
        <f>'Information Sheet-COMPLETE 1st'!A97</f>
        <v>0</v>
      </c>
      <c r="B90" s="5">
        <f>'Information Sheet-COMPLETE 1st'!B97</f>
        <v>0</v>
      </c>
      <c r="C90" s="3"/>
      <c r="D90" s="83">
        <f t="shared" si="10"/>
        <v>0</v>
      </c>
      <c r="E90" s="83">
        <f t="shared" si="10"/>
        <v>0</v>
      </c>
      <c r="F90" s="80"/>
      <c r="G90" s="81"/>
      <c r="H90" s="82"/>
      <c r="I90" s="91">
        <f t="shared" si="9"/>
        <v>20</v>
      </c>
      <c r="J90" s="84">
        <f t="shared" si="7"/>
        <v>0</v>
      </c>
      <c r="K90" s="4"/>
    </row>
    <row r="91" spans="1:11" s="9" customFormat="1" ht="30.75" customHeight="1" x14ac:dyDescent="0.2">
      <c r="A91" s="93">
        <f>'Information Sheet-COMPLETE 1st'!A98</f>
        <v>0</v>
      </c>
      <c r="B91" s="5">
        <f>'Information Sheet-COMPLETE 1st'!B98</f>
        <v>0</v>
      </c>
      <c r="C91" s="3"/>
      <c r="D91" s="83">
        <f t="shared" si="10"/>
        <v>0</v>
      </c>
      <c r="E91" s="83">
        <f t="shared" si="10"/>
        <v>0</v>
      </c>
      <c r="F91" s="80"/>
      <c r="G91" s="81"/>
      <c r="H91" s="82"/>
      <c r="I91" s="91">
        <f t="shared" si="9"/>
        <v>20</v>
      </c>
      <c r="J91" s="84">
        <f t="shared" si="7"/>
        <v>0</v>
      </c>
      <c r="K91" s="4"/>
    </row>
    <row r="92" spans="1:11" s="9" customFormat="1" ht="30.75" customHeight="1" x14ac:dyDescent="0.2">
      <c r="A92" s="93">
        <f>'Information Sheet-COMPLETE 1st'!A99</f>
        <v>0</v>
      </c>
      <c r="B92" s="5">
        <f>'Information Sheet-COMPLETE 1st'!B99</f>
        <v>0</v>
      </c>
      <c r="C92" s="3"/>
      <c r="D92" s="83">
        <f t="shared" si="10"/>
        <v>0</v>
      </c>
      <c r="E92" s="83">
        <f t="shared" si="10"/>
        <v>0</v>
      </c>
      <c r="F92" s="80"/>
      <c r="G92" s="81"/>
      <c r="H92" s="82"/>
      <c r="I92" s="91">
        <f t="shared" si="9"/>
        <v>20</v>
      </c>
      <c r="J92" s="84">
        <f t="shared" si="7"/>
        <v>0</v>
      </c>
      <c r="K92" s="4"/>
    </row>
    <row r="93" spans="1:11" s="9" customFormat="1" ht="30.75" customHeight="1" x14ac:dyDescent="0.2">
      <c r="A93" s="93">
        <f>'Information Sheet-COMPLETE 1st'!A100</f>
        <v>0</v>
      </c>
      <c r="B93" s="5">
        <f>'Information Sheet-COMPLETE 1st'!B100</f>
        <v>0</v>
      </c>
      <c r="C93" s="3"/>
      <c r="D93" s="83">
        <f t="shared" si="10"/>
        <v>0</v>
      </c>
      <c r="E93" s="83">
        <f t="shared" si="10"/>
        <v>0</v>
      </c>
      <c r="F93" s="80"/>
      <c r="G93" s="81"/>
      <c r="H93" s="82"/>
      <c r="I93" s="91">
        <f t="shared" si="9"/>
        <v>20</v>
      </c>
      <c r="J93" s="84">
        <f t="shared" si="7"/>
        <v>0</v>
      </c>
      <c r="K93" s="4"/>
    </row>
    <row r="94" spans="1:11" s="9" customFormat="1" ht="30.75" customHeight="1" x14ac:dyDescent="0.2">
      <c r="A94" s="93">
        <f>'Information Sheet-COMPLETE 1st'!A101</f>
        <v>0</v>
      </c>
      <c r="B94" s="5">
        <f>'Information Sheet-COMPLETE 1st'!B101</f>
        <v>0</v>
      </c>
      <c r="C94" s="3"/>
      <c r="D94" s="83">
        <f t="shared" si="10"/>
        <v>0</v>
      </c>
      <c r="E94" s="83">
        <f t="shared" si="10"/>
        <v>0</v>
      </c>
      <c r="F94" s="80"/>
      <c r="G94" s="81"/>
      <c r="H94" s="82"/>
      <c r="I94" s="91">
        <f t="shared" si="9"/>
        <v>20</v>
      </c>
      <c r="J94" s="84">
        <f t="shared" si="7"/>
        <v>0</v>
      </c>
      <c r="K94" s="4"/>
    </row>
    <row r="95" spans="1:11" s="9" customFormat="1" ht="30.75" customHeight="1" x14ac:dyDescent="0.2">
      <c r="A95" s="93">
        <f>'Information Sheet-COMPLETE 1st'!A102</f>
        <v>0</v>
      </c>
      <c r="B95" s="5">
        <f>'Information Sheet-COMPLETE 1st'!B102</f>
        <v>0</v>
      </c>
      <c r="C95" s="3"/>
      <c r="D95" s="83">
        <f t="shared" si="10"/>
        <v>0</v>
      </c>
      <c r="E95" s="83">
        <f t="shared" si="10"/>
        <v>0</v>
      </c>
      <c r="F95" s="80"/>
      <c r="G95" s="81"/>
      <c r="H95" s="82"/>
      <c r="I95" s="91">
        <f t="shared" si="9"/>
        <v>20</v>
      </c>
      <c r="J95" s="84">
        <f t="shared" si="7"/>
        <v>0</v>
      </c>
      <c r="K95" s="4"/>
    </row>
    <row r="96" spans="1:11" s="9" customFormat="1" ht="30.75" customHeight="1" x14ac:dyDescent="0.2">
      <c r="A96" s="93">
        <f>'Information Sheet-COMPLETE 1st'!A103</f>
        <v>0</v>
      </c>
      <c r="B96" s="5">
        <f>'Information Sheet-COMPLETE 1st'!B103</f>
        <v>0</v>
      </c>
      <c r="C96" s="3"/>
      <c r="D96" s="83">
        <f t="shared" si="10"/>
        <v>0</v>
      </c>
      <c r="E96" s="83">
        <f t="shared" si="10"/>
        <v>0</v>
      </c>
      <c r="F96" s="80"/>
      <c r="G96" s="81"/>
      <c r="H96" s="82"/>
      <c r="I96" s="91">
        <f t="shared" si="9"/>
        <v>20</v>
      </c>
      <c r="J96" s="84">
        <f t="shared" si="7"/>
        <v>0</v>
      </c>
      <c r="K96" s="4"/>
    </row>
    <row r="97" spans="1:11" s="9" customFormat="1" ht="30.75" customHeight="1" x14ac:dyDescent="0.2">
      <c r="A97" s="93">
        <f>'Information Sheet-COMPLETE 1st'!A104</f>
        <v>0</v>
      </c>
      <c r="B97" s="5">
        <f>'Information Sheet-COMPLETE 1st'!B104</f>
        <v>0</v>
      </c>
      <c r="C97" s="3"/>
      <c r="D97" s="83">
        <f t="shared" si="10"/>
        <v>0</v>
      </c>
      <c r="E97" s="83">
        <f t="shared" si="10"/>
        <v>0</v>
      </c>
      <c r="F97" s="80"/>
      <c r="G97" s="81"/>
      <c r="H97" s="82"/>
      <c r="I97" s="91">
        <f t="shared" si="9"/>
        <v>20</v>
      </c>
      <c r="J97" s="84">
        <f t="shared" si="7"/>
        <v>0</v>
      </c>
      <c r="K97" s="4"/>
    </row>
    <row r="98" spans="1:11" s="9" customFormat="1" ht="30.75" customHeight="1" x14ac:dyDescent="0.2">
      <c r="A98" s="93">
        <f>'Information Sheet-COMPLETE 1st'!A105</f>
        <v>0</v>
      </c>
      <c r="B98" s="5">
        <f>'Information Sheet-COMPLETE 1st'!B105</f>
        <v>0</v>
      </c>
      <c r="C98" s="3"/>
      <c r="D98" s="83">
        <f t="shared" si="10"/>
        <v>0</v>
      </c>
      <c r="E98" s="83">
        <f t="shared" si="10"/>
        <v>0</v>
      </c>
      <c r="F98" s="80"/>
      <c r="G98" s="81"/>
      <c r="H98" s="82"/>
      <c r="I98" s="91">
        <f t="shared" si="9"/>
        <v>20</v>
      </c>
      <c r="J98" s="84">
        <f t="shared" si="7"/>
        <v>0</v>
      </c>
      <c r="K98" s="4"/>
    </row>
    <row r="99" spans="1:11" s="9" customFormat="1" ht="30.75" customHeight="1" x14ac:dyDescent="0.2">
      <c r="A99" s="93">
        <f>'Information Sheet-COMPLETE 1st'!A106</f>
        <v>0</v>
      </c>
      <c r="B99" s="5">
        <f>'Information Sheet-COMPLETE 1st'!B106</f>
        <v>0</v>
      </c>
      <c r="C99" s="3"/>
      <c r="D99" s="83">
        <f t="shared" si="10"/>
        <v>0</v>
      </c>
      <c r="E99" s="83">
        <f t="shared" si="10"/>
        <v>0</v>
      </c>
      <c r="F99" s="80"/>
      <c r="G99" s="81"/>
      <c r="H99" s="82"/>
      <c r="I99" s="91">
        <f t="shared" si="9"/>
        <v>20</v>
      </c>
      <c r="J99" s="84">
        <f t="shared" si="7"/>
        <v>0</v>
      </c>
      <c r="K99" s="4"/>
    </row>
    <row r="100" spans="1:11" s="9" customFormat="1" ht="30.75" customHeight="1" x14ac:dyDescent="0.2">
      <c r="A100" s="93">
        <f>'Information Sheet-COMPLETE 1st'!A107</f>
        <v>0</v>
      </c>
      <c r="B100" s="5">
        <f>'Information Sheet-COMPLETE 1st'!B107</f>
        <v>0</v>
      </c>
      <c r="C100" s="3"/>
      <c r="D100" s="83">
        <f t="shared" si="10"/>
        <v>0</v>
      </c>
      <c r="E100" s="83">
        <f t="shared" si="10"/>
        <v>0</v>
      </c>
      <c r="F100" s="80"/>
      <c r="G100" s="81"/>
      <c r="H100" s="82"/>
      <c r="I100" s="91">
        <f t="shared" si="9"/>
        <v>20</v>
      </c>
      <c r="J100" s="84">
        <f t="shared" si="7"/>
        <v>0</v>
      </c>
      <c r="K100" s="4"/>
    </row>
    <row r="101" spans="1:11" s="9" customFormat="1" ht="30.75" customHeight="1" x14ac:dyDescent="0.2">
      <c r="A101" s="93">
        <f>'Information Sheet-COMPLETE 1st'!A108</f>
        <v>0</v>
      </c>
      <c r="B101" s="5">
        <f>'Information Sheet-COMPLETE 1st'!B108</f>
        <v>0</v>
      </c>
      <c r="C101" s="3"/>
      <c r="D101" s="83">
        <f t="shared" si="10"/>
        <v>0</v>
      </c>
      <c r="E101" s="83">
        <f t="shared" si="10"/>
        <v>0</v>
      </c>
      <c r="F101" s="80"/>
      <c r="G101" s="81"/>
      <c r="H101" s="82"/>
      <c r="I101" s="91">
        <f t="shared" si="9"/>
        <v>20</v>
      </c>
      <c r="J101" s="84">
        <f t="shared" si="7"/>
        <v>0</v>
      </c>
      <c r="K101" s="4"/>
    </row>
    <row r="102" spans="1:11" s="9" customFormat="1" ht="30.75" customHeight="1" x14ac:dyDescent="0.2">
      <c r="A102" s="93">
        <f>'Information Sheet-COMPLETE 1st'!A109</f>
        <v>0</v>
      </c>
      <c r="B102" s="5">
        <f>'Information Sheet-COMPLETE 1st'!B109</f>
        <v>0</v>
      </c>
      <c r="C102" s="3"/>
      <c r="D102" s="83">
        <f t="shared" si="10"/>
        <v>0</v>
      </c>
      <c r="E102" s="83">
        <f t="shared" si="10"/>
        <v>0</v>
      </c>
      <c r="F102" s="80"/>
      <c r="G102" s="81"/>
      <c r="H102" s="82"/>
      <c r="I102" s="91">
        <f t="shared" si="9"/>
        <v>20</v>
      </c>
      <c r="J102" s="84">
        <f t="shared" ref="J102:J106" si="11">IF(OR(G102&gt;19.99,G102&lt;13.71),0,H102*I102)</f>
        <v>0</v>
      </c>
      <c r="K102" s="4"/>
    </row>
    <row r="103" spans="1:11" s="9" customFormat="1" ht="30.75" customHeight="1" x14ac:dyDescent="0.2">
      <c r="A103" s="93">
        <f>'Information Sheet-COMPLETE 1st'!A110</f>
        <v>0</v>
      </c>
      <c r="B103" s="5">
        <f>'Information Sheet-COMPLETE 1st'!B110</f>
        <v>0</v>
      </c>
      <c r="C103" s="3"/>
      <c r="D103" s="83">
        <f t="shared" ref="D103:E106" si="12">D102</f>
        <v>0</v>
      </c>
      <c r="E103" s="83">
        <f t="shared" si="12"/>
        <v>0</v>
      </c>
      <c r="F103" s="80"/>
      <c r="G103" s="81"/>
      <c r="H103" s="82"/>
      <c r="I103" s="91">
        <f t="shared" si="9"/>
        <v>20</v>
      </c>
      <c r="J103" s="84">
        <f t="shared" si="11"/>
        <v>0</v>
      </c>
      <c r="K103" s="4"/>
    </row>
    <row r="104" spans="1:11" s="9" customFormat="1" ht="30.75" customHeight="1" x14ac:dyDescent="0.2">
      <c r="A104" s="93">
        <f>'Information Sheet-COMPLETE 1st'!A111</f>
        <v>0</v>
      </c>
      <c r="B104" s="5">
        <f>'Information Sheet-COMPLETE 1st'!B111</f>
        <v>0</v>
      </c>
      <c r="C104" s="3"/>
      <c r="D104" s="83">
        <f t="shared" si="12"/>
        <v>0</v>
      </c>
      <c r="E104" s="83">
        <f t="shared" si="12"/>
        <v>0</v>
      </c>
      <c r="F104" s="80"/>
      <c r="G104" s="81"/>
      <c r="H104" s="82"/>
      <c r="I104" s="91">
        <f t="shared" si="9"/>
        <v>20</v>
      </c>
      <c r="J104" s="84">
        <f t="shared" si="11"/>
        <v>0</v>
      </c>
      <c r="K104" s="4"/>
    </row>
    <row r="105" spans="1:11" s="9" customFormat="1" ht="30.75" customHeight="1" x14ac:dyDescent="0.2">
      <c r="A105" s="93">
        <f>'Information Sheet-COMPLETE 1st'!A112</f>
        <v>0</v>
      </c>
      <c r="B105" s="5">
        <f>'Information Sheet-COMPLETE 1st'!B112</f>
        <v>0</v>
      </c>
      <c r="C105" s="3"/>
      <c r="D105" s="83">
        <f t="shared" si="12"/>
        <v>0</v>
      </c>
      <c r="E105" s="83">
        <f t="shared" si="12"/>
        <v>0</v>
      </c>
      <c r="F105" s="80"/>
      <c r="G105" s="81"/>
      <c r="H105" s="82"/>
      <c r="I105" s="91">
        <f t="shared" si="9"/>
        <v>20</v>
      </c>
      <c r="J105" s="84">
        <f t="shared" si="11"/>
        <v>0</v>
      </c>
      <c r="K105" s="4"/>
    </row>
    <row r="106" spans="1:11" s="9" customFormat="1" ht="30.75" customHeight="1" x14ac:dyDescent="0.2">
      <c r="A106" s="93">
        <f>'Information Sheet-COMPLETE 1st'!A113</f>
        <v>0</v>
      </c>
      <c r="B106" s="5">
        <f>'Information Sheet-COMPLETE 1st'!B113</f>
        <v>0</v>
      </c>
      <c r="C106" s="3"/>
      <c r="D106" s="83">
        <f t="shared" si="12"/>
        <v>0</v>
      </c>
      <c r="E106" s="83">
        <f t="shared" si="12"/>
        <v>0</v>
      </c>
      <c r="F106" s="80"/>
      <c r="G106" s="81"/>
      <c r="H106" s="82"/>
      <c r="I106" s="91">
        <f t="shared" si="9"/>
        <v>20</v>
      </c>
      <c r="J106" s="84">
        <f t="shared" si="11"/>
        <v>0</v>
      </c>
      <c r="K106" s="4"/>
    </row>
    <row r="107" spans="1:11" s="74" customFormat="1" ht="16.5" x14ac:dyDescent="0.3">
      <c r="C107" s="76"/>
      <c r="D107" s="75"/>
      <c r="E107" s="140" t="s">
        <v>7</v>
      </c>
      <c r="F107" s="140"/>
      <c r="G107" s="140"/>
      <c r="H107" s="140"/>
      <c r="I107" s="140"/>
      <c r="J107" s="77">
        <f>SUM(J6:J106)</f>
        <v>0</v>
      </c>
    </row>
  </sheetData>
  <sheetProtection sheet="1" insertRows="0" deleteRows="0" selectLockedCells="1" autoFilter="0"/>
  <mergeCells count="3">
    <mergeCell ref="E107:I107"/>
    <mergeCell ref="A1:J1"/>
    <mergeCell ref="B2:J2"/>
  </mergeCells>
  <conditionalFormatting sqref="G6:G106">
    <cfRule type="cellIs" dxfId="349" priority="1" operator="lessThan">
      <formula>13.71</formula>
    </cfRule>
    <cfRule type="cellIs" dxfId="348" priority="4" operator="greaterThan">
      <formula>19.99</formula>
    </cfRule>
    <cfRule type="cellIs" dxfId="347" priority="5" operator="greaterThan">
      <formula>20</formula>
    </cfRule>
  </conditionalFormatting>
  <conditionalFormatting sqref="D6">
    <cfRule type="cellIs" dxfId="346" priority="2" operator="lessThan">
      <formula>44119</formula>
    </cfRule>
  </conditionalFormatting>
  <hyperlinks>
    <hyperlink ref="A8:B8" r:id="rId1" display="Active/In Compliance with Corporate Affairs "/>
  </hyperlinks>
  <pageMargins left="0.7" right="0.7" top="0.75" bottom="0.75" header="0.3" footer="0.3"/>
  <pageSetup paperSize="5" scale="58"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LIST!$D$5:$D$6</xm:f>
          </x14:formula1>
          <xm:sqref>F6:F106</xm:sqref>
        </x14:dataValidation>
        <x14:dataValidation type="list" allowBlank="1" showInputMessage="1" showErrorMessage="1">
          <x14:formula1>
            <xm:f>LIST!#REF!</xm:f>
          </x14:formula1>
          <xm:sqref>B110:B116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X38"/>
  <sheetViews>
    <sheetView tabSelected="1" workbookViewId="0">
      <selection activeCell="A11" sqref="A11:X12"/>
    </sheetView>
  </sheetViews>
  <sheetFormatPr defaultRowHeight="24" x14ac:dyDescent="0.45"/>
  <cols>
    <col min="1" max="23" width="9.140625" style="136"/>
    <col min="24" max="24" width="9.140625" style="136" customWidth="1"/>
    <col min="25" max="16384" width="9.140625" style="136"/>
  </cols>
  <sheetData>
    <row r="1" spans="1:24" ht="28.5" customHeight="1" x14ac:dyDescent="0.45">
      <c r="A1" s="145" t="s">
        <v>46</v>
      </c>
      <c r="B1" s="145"/>
      <c r="C1" s="145"/>
      <c r="D1" s="145"/>
      <c r="E1" s="145"/>
      <c r="F1" s="145"/>
      <c r="G1" s="145"/>
      <c r="H1" s="145"/>
      <c r="I1" s="145"/>
      <c r="J1" s="145"/>
      <c r="K1" s="145"/>
      <c r="L1" s="145"/>
      <c r="M1" s="145"/>
      <c r="N1" s="145"/>
      <c r="O1" s="145"/>
      <c r="P1" s="145"/>
      <c r="Q1" s="145"/>
      <c r="R1" s="145"/>
      <c r="S1" s="145"/>
      <c r="T1" s="145"/>
      <c r="U1" s="145"/>
      <c r="V1" s="145"/>
      <c r="W1" s="145"/>
      <c r="X1" s="145"/>
    </row>
    <row r="2" spans="1:24" ht="15" customHeight="1" x14ac:dyDescent="0.45">
      <c r="A2" s="135"/>
      <c r="B2" s="135"/>
      <c r="C2" s="135"/>
      <c r="D2" s="135"/>
      <c r="E2" s="135"/>
      <c r="F2" s="135"/>
      <c r="G2" s="135"/>
      <c r="H2" s="135"/>
      <c r="I2" s="135"/>
      <c r="J2" s="135"/>
      <c r="K2" s="135"/>
      <c r="L2" s="135"/>
      <c r="M2" s="135"/>
      <c r="N2" s="135"/>
      <c r="O2" s="135"/>
      <c r="P2" s="135"/>
      <c r="Q2" s="135"/>
      <c r="R2" s="135"/>
      <c r="S2" s="135"/>
      <c r="T2" s="135"/>
      <c r="U2" s="135"/>
      <c r="V2" s="135"/>
      <c r="W2" s="135"/>
    </row>
    <row r="3" spans="1:24" s="138" customFormat="1" ht="33" customHeight="1" x14ac:dyDescent="0.25">
      <c r="A3" s="144" t="s">
        <v>96</v>
      </c>
      <c r="B3" s="144"/>
      <c r="C3" s="144"/>
      <c r="D3" s="144"/>
      <c r="E3" s="144"/>
      <c r="F3" s="144"/>
      <c r="G3" s="144"/>
      <c r="H3" s="144"/>
      <c r="I3" s="144"/>
      <c r="J3" s="144"/>
      <c r="K3" s="144"/>
      <c r="L3" s="144"/>
      <c r="M3" s="144"/>
      <c r="N3" s="144"/>
      <c r="O3" s="144"/>
      <c r="P3" s="144"/>
      <c r="Q3" s="144"/>
      <c r="R3" s="144"/>
      <c r="S3" s="144"/>
      <c r="T3" s="144"/>
      <c r="U3" s="144"/>
      <c r="V3" s="144"/>
      <c r="W3" s="144"/>
      <c r="X3" s="144"/>
    </row>
    <row r="4" spans="1:24" s="138" customFormat="1" ht="57.75" customHeight="1" x14ac:dyDescent="0.25">
      <c r="A4" s="144"/>
      <c r="B4" s="144"/>
      <c r="C4" s="144"/>
      <c r="D4" s="144"/>
      <c r="E4" s="144"/>
      <c r="F4" s="144"/>
      <c r="G4" s="144"/>
      <c r="H4" s="144"/>
      <c r="I4" s="144"/>
      <c r="J4" s="144"/>
      <c r="K4" s="144"/>
      <c r="L4" s="144"/>
      <c r="M4" s="144"/>
      <c r="N4" s="144"/>
      <c r="O4" s="144"/>
      <c r="P4" s="144"/>
      <c r="Q4" s="144"/>
      <c r="R4" s="144"/>
      <c r="S4" s="144"/>
      <c r="T4" s="144"/>
      <c r="U4" s="144"/>
      <c r="V4" s="144"/>
      <c r="W4" s="144"/>
      <c r="X4" s="144"/>
    </row>
    <row r="5" spans="1:24" s="138" customFormat="1" ht="33" customHeight="1" x14ac:dyDescent="0.25">
      <c r="A5" s="144" t="s">
        <v>47</v>
      </c>
      <c r="B5" s="144"/>
      <c r="C5" s="144"/>
      <c r="D5" s="144"/>
      <c r="E5" s="144"/>
      <c r="F5" s="144"/>
      <c r="G5" s="144"/>
      <c r="H5" s="144"/>
      <c r="I5" s="144"/>
      <c r="J5" s="144"/>
      <c r="K5" s="144"/>
      <c r="L5" s="144"/>
      <c r="M5" s="144"/>
      <c r="N5" s="144"/>
      <c r="O5" s="144"/>
      <c r="P5" s="144"/>
      <c r="Q5" s="144"/>
      <c r="R5" s="144"/>
      <c r="S5" s="144"/>
      <c r="T5" s="144"/>
      <c r="U5" s="144"/>
      <c r="V5" s="144"/>
      <c r="W5" s="144"/>
      <c r="X5" s="144"/>
    </row>
    <row r="6" spans="1:24" s="138" customFormat="1" ht="36.75" customHeight="1" x14ac:dyDescent="0.25">
      <c r="A6" s="144"/>
      <c r="B6" s="144"/>
      <c r="C6" s="144"/>
      <c r="D6" s="144"/>
      <c r="E6" s="144"/>
      <c r="F6" s="144"/>
      <c r="G6" s="144"/>
      <c r="H6" s="144"/>
      <c r="I6" s="144"/>
      <c r="J6" s="144"/>
      <c r="K6" s="144"/>
      <c r="L6" s="144"/>
      <c r="M6" s="144"/>
      <c r="N6" s="144"/>
      <c r="O6" s="144"/>
      <c r="P6" s="144"/>
      <c r="Q6" s="144"/>
      <c r="R6" s="144"/>
      <c r="S6" s="144"/>
      <c r="T6" s="144"/>
      <c r="U6" s="144"/>
      <c r="V6" s="144"/>
      <c r="W6" s="144"/>
      <c r="X6" s="144"/>
    </row>
    <row r="7" spans="1:24" s="138" customFormat="1" ht="33" customHeight="1" x14ac:dyDescent="0.25">
      <c r="A7" s="144" t="s">
        <v>48</v>
      </c>
      <c r="B7" s="144"/>
      <c r="C7" s="144"/>
      <c r="D7" s="144"/>
      <c r="E7" s="144"/>
      <c r="F7" s="144"/>
      <c r="G7" s="144"/>
      <c r="H7" s="144"/>
      <c r="I7" s="144"/>
      <c r="J7" s="144"/>
      <c r="K7" s="144"/>
      <c r="L7" s="144"/>
      <c r="M7" s="144"/>
      <c r="N7" s="144"/>
      <c r="O7" s="144"/>
      <c r="P7" s="144"/>
      <c r="Q7" s="144"/>
      <c r="R7" s="144"/>
      <c r="S7" s="144"/>
      <c r="T7" s="144"/>
      <c r="U7" s="144"/>
      <c r="V7" s="144"/>
      <c r="W7" s="144"/>
      <c r="X7" s="144"/>
    </row>
    <row r="8" spans="1:24" s="138" customFormat="1" ht="24" customHeight="1" x14ac:dyDescent="0.25">
      <c r="A8" s="144"/>
      <c r="B8" s="144"/>
      <c r="C8" s="144"/>
      <c r="D8" s="144"/>
      <c r="E8" s="144"/>
      <c r="F8" s="144"/>
      <c r="G8" s="144"/>
      <c r="H8" s="144"/>
      <c r="I8" s="144"/>
      <c r="J8" s="144"/>
      <c r="K8" s="144"/>
      <c r="L8" s="144"/>
      <c r="M8" s="144"/>
      <c r="N8" s="144"/>
      <c r="O8" s="144"/>
      <c r="P8" s="144"/>
      <c r="Q8" s="144"/>
      <c r="R8" s="144"/>
      <c r="S8" s="144"/>
      <c r="T8" s="144"/>
      <c r="U8" s="144"/>
      <c r="V8" s="144"/>
      <c r="W8" s="144"/>
      <c r="X8" s="144"/>
    </row>
    <row r="9" spans="1:24" s="138" customFormat="1" ht="33" customHeight="1" x14ac:dyDescent="0.25">
      <c r="A9" s="144" t="s">
        <v>49</v>
      </c>
      <c r="B9" s="144"/>
      <c r="C9" s="144"/>
      <c r="D9" s="144"/>
      <c r="E9" s="144"/>
      <c r="F9" s="144"/>
      <c r="G9" s="144"/>
      <c r="H9" s="144"/>
      <c r="I9" s="144"/>
      <c r="J9" s="144"/>
      <c r="K9" s="144"/>
      <c r="L9" s="144"/>
      <c r="M9" s="144"/>
      <c r="N9" s="144"/>
      <c r="O9" s="144"/>
      <c r="P9" s="144"/>
      <c r="Q9" s="144"/>
      <c r="R9" s="144"/>
      <c r="S9" s="144"/>
      <c r="T9" s="144"/>
      <c r="U9" s="144"/>
      <c r="V9" s="144"/>
      <c r="W9" s="144"/>
      <c r="X9" s="144"/>
    </row>
    <row r="10" spans="1:24" s="138" customFormat="1" ht="24" customHeight="1" x14ac:dyDescent="0.25">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row>
    <row r="11" spans="1:24" s="138" customFormat="1" ht="33" customHeight="1" x14ac:dyDescent="0.25">
      <c r="A11" s="144" t="s">
        <v>50</v>
      </c>
      <c r="B11" s="144"/>
      <c r="C11" s="144"/>
      <c r="D11" s="144"/>
      <c r="E11" s="144"/>
      <c r="F11" s="144"/>
      <c r="G11" s="144"/>
      <c r="H11" s="144"/>
      <c r="I11" s="144"/>
      <c r="J11" s="144"/>
      <c r="K11" s="144"/>
      <c r="L11" s="144"/>
      <c r="M11" s="144"/>
      <c r="N11" s="144"/>
      <c r="O11" s="144"/>
      <c r="P11" s="144"/>
      <c r="Q11" s="144"/>
      <c r="R11" s="144"/>
      <c r="S11" s="144"/>
      <c r="T11" s="144"/>
      <c r="U11" s="144"/>
      <c r="V11" s="144"/>
      <c r="W11" s="144"/>
      <c r="X11" s="144"/>
    </row>
    <row r="12" spans="1:24" s="138" customFormat="1" x14ac:dyDescent="0.25">
      <c r="A12" s="144"/>
      <c r="B12" s="144"/>
      <c r="C12" s="144"/>
      <c r="D12" s="144"/>
      <c r="E12" s="144"/>
      <c r="F12" s="144"/>
      <c r="G12" s="144"/>
      <c r="H12" s="144"/>
      <c r="I12" s="144"/>
      <c r="J12" s="144"/>
      <c r="K12" s="144"/>
      <c r="L12" s="144"/>
      <c r="M12" s="144"/>
      <c r="N12" s="144"/>
      <c r="O12" s="144"/>
      <c r="P12" s="144"/>
      <c r="Q12" s="144"/>
      <c r="R12" s="144"/>
      <c r="S12" s="144"/>
      <c r="T12" s="144"/>
      <c r="U12" s="144"/>
      <c r="V12" s="144"/>
      <c r="W12" s="144"/>
      <c r="X12" s="144"/>
    </row>
    <row r="13" spans="1:24" s="138" customFormat="1" ht="33" customHeight="1" x14ac:dyDescent="0.25">
      <c r="A13" s="144" t="s">
        <v>51</v>
      </c>
      <c r="B13" s="144"/>
      <c r="C13" s="144"/>
      <c r="D13" s="144"/>
      <c r="E13" s="144"/>
      <c r="F13" s="144"/>
      <c r="G13" s="144"/>
      <c r="H13" s="144"/>
      <c r="I13" s="144"/>
      <c r="J13" s="144"/>
      <c r="K13" s="144"/>
      <c r="L13" s="144"/>
      <c r="M13" s="144"/>
      <c r="N13" s="144"/>
      <c r="O13" s="144"/>
      <c r="P13" s="144"/>
      <c r="Q13" s="144"/>
      <c r="R13" s="144"/>
      <c r="S13" s="144"/>
      <c r="T13" s="144"/>
      <c r="U13" s="144"/>
      <c r="V13" s="144"/>
      <c r="W13" s="144"/>
      <c r="X13" s="144"/>
    </row>
    <row r="14" spans="1:24" s="138" customFormat="1" ht="24" customHeight="1" x14ac:dyDescent="0.25">
      <c r="A14" s="144"/>
      <c r="B14" s="144"/>
      <c r="C14" s="144"/>
      <c r="D14" s="144"/>
      <c r="E14" s="144"/>
      <c r="F14" s="144"/>
      <c r="G14" s="144"/>
      <c r="H14" s="144"/>
      <c r="I14" s="144"/>
      <c r="J14" s="144"/>
      <c r="K14" s="144"/>
      <c r="L14" s="144"/>
      <c r="M14" s="144"/>
      <c r="N14" s="144"/>
      <c r="O14" s="144"/>
      <c r="P14" s="144"/>
      <c r="Q14" s="144"/>
      <c r="R14" s="144"/>
      <c r="S14" s="144"/>
      <c r="T14" s="144"/>
      <c r="U14" s="144"/>
      <c r="V14" s="144"/>
      <c r="W14" s="144"/>
      <c r="X14" s="144"/>
    </row>
    <row r="15" spans="1:24" ht="15" customHeight="1" x14ac:dyDescent="0.45">
      <c r="A15" s="135"/>
      <c r="B15" s="135"/>
      <c r="C15" s="135"/>
      <c r="D15" s="135"/>
      <c r="E15" s="135"/>
      <c r="F15" s="135"/>
      <c r="G15" s="135"/>
      <c r="H15" s="135"/>
      <c r="I15" s="135"/>
      <c r="J15" s="135"/>
      <c r="K15" s="135"/>
      <c r="L15" s="135"/>
      <c r="M15" s="135"/>
      <c r="N15" s="135"/>
      <c r="O15" s="135"/>
      <c r="P15" s="135"/>
      <c r="Q15" s="135"/>
      <c r="R15" s="135"/>
      <c r="S15" s="135"/>
      <c r="T15" s="135"/>
      <c r="U15" s="135"/>
      <c r="V15" s="135"/>
      <c r="W15" s="135"/>
    </row>
    <row r="16" spans="1:24" ht="15" customHeight="1" x14ac:dyDescent="0.45">
      <c r="A16" s="135"/>
      <c r="B16" s="135"/>
      <c r="C16" s="135"/>
      <c r="D16" s="135"/>
      <c r="E16" s="135"/>
      <c r="F16" s="135"/>
      <c r="G16" s="135"/>
      <c r="H16" s="135"/>
      <c r="I16" s="135"/>
      <c r="J16" s="135"/>
      <c r="K16" s="135"/>
      <c r="L16" s="135"/>
      <c r="M16" s="135"/>
      <c r="N16" s="135"/>
      <c r="O16" s="135"/>
      <c r="P16" s="135"/>
      <c r="Q16" s="135"/>
      <c r="R16" s="135"/>
      <c r="S16" s="135"/>
      <c r="T16" s="135"/>
      <c r="U16" s="135"/>
      <c r="V16" s="135"/>
      <c r="W16" s="135"/>
    </row>
    <row r="17" spans="1:23" ht="21.75" customHeight="1" x14ac:dyDescent="0.45">
      <c r="A17" s="146" t="s">
        <v>52</v>
      </c>
      <c r="B17" s="146"/>
      <c r="C17" s="146"/>
      <c r="D17" s="137"/>
      <c r="E17" s="137"/>
      <c r="F17" s="137"/>
      <c r="G17" s="137"/>
      <c r="H17" s="137"/>
      <c r="I17" s="137"/>
      <c r="J17" s="137"/>
      <c r="K17" s="137"/>
      <c r="L17" s="137"/>
      <c r="M17" s="137"/>
      <c r="N17" s="135"/>
      <c r="O17" s="135"/>
      <c r="P17" s="135"/>
      <c r="Q17" s="135"/>
      <c r="R17" s="135"/>
      <c r="S17" s="135"/>
      <c r="T17" s="135"/>
      <c r="U17" s="135"/>
      <c r="V17" s="135"/>
      <c r="W17" s="135"/>
    </row>
    <row r="18" spans="1:23" ht="24.75" customHeight="1" x14ac:dyDescent="0.45">
      <c r="A18" s="143" t="s">
        <v>53</v>
      </c>
      <c r="B18" s="143"/>
      <c r="C18" s="143"/>
      <c r="D18" s="143"/>
      <c r="E18" s="143"/>
      <c r="F18" s="143"/>
      <c r="G18" s="143"/>
      <c r="H18" s="143"/>
      <c r="I18" s="143"/>
      <c r="J18" s="143"/>
      <c r="K18" s="143"/>
      <c r="L18" s="143"/>
      <c r="M18" s="143"/>
      <c r="N18" s="143"/>
      <c r="O18" s="143"/>
      <c r="P18" s="143"/>
      <c r="Q18" s="143"/>
      <c r="R18" s="143"/>
      <c r="S18" s="135"/>
      <c r="T18" s="135"/>
      <c r="U18" s="135"/>
      <c r="V18" s="135"/>
      <c r="W18" s="135"/>
    </row>
    <row r="19" spans="1:23" ht="24.75" customHeight="1" x14ac:dyDescent="0.45">
      <c r="A19" s="143"/>
      <c r="B19" s="143"/>
      <c r="C19" s="143"/>
      <c r="D19" s="143"/>
      <c r="E19" s="143"/>
      <c r="F19" s="143"/>
      <c r="G19" s="143"/>
      <c r="H19" s="143"/>
      <c r="I19" s="143"/>
      <c r="J19" s="143"/>
      <c r="K19" s="143"/>
      <c r="L19" s="143"/>
      <c r="M19" s="143"/>
      <c r="N19" s="143"/>
      <c r="O19" s="143"/>
      <c r="P19" s="143"/>
      <c r="Q19" s="143"/>
      <c r="R19" s="143"/>
      <c r="S19" s="135"/>
      <c r="T19" s="135"/>
      <c r="U19" s="135"/>
      <c r="V19" s="135"/>
      <c r="W19" s="135"/>
    </row>
    <row r="20" spans="1:23" ht="24.75" customHeight="1" x14ac:dyDescent="0.45">
      <c r="A20" s="143"/>
      <c r="B20" s="143"/>
      <c r="C20" s="143"/>
      <c r="D20" s="143"/>
      <c r="E20" s="143"/>
      <c r="F20" s="143"/>
      <c r="G20" s="143"/>
      <c r="H20" s="143"/>
      <c r="I20" s="143"/>
      <c r="J20" s="143"/>
      <c r="K20" s="143"/>
      <c r="L20" s="143"/>
      <c r="M20" s="143"/>
      <c r="N20" s="143"/>
      <c r="O20" s="143"/>
      <c r="P20" s="143"/>
      <c r="Q20" s="143"/>
      <c r="R20" s="143"/>
      <c r="S20" s="135"/>
      <c r="T20" s="135"/>
      <c r="U20" s="135"/>
      <c r="V20" s="135"/>
      <c r="W20" s="135"/>
    </row>
    <row r="21" spans="1:23" ht="24.75" customHeight="1" x14ac:dyDescent="0.45">
      <c r="A21" s="143"/>
      <c r="B21" s="143"/>
      <c r="C21" s="143"/>
      <c r="D21" s="143"/>
      <c r="E21" s="143"/>
      <c r="F21" s="143"/>
      <c r="G21" s="143"/>
      <c r="H21" s="143"/>
      <c r="I21" s="143"/>
      <c r="J21" s="143"/>
      <c r="K21" s="143"/>
      <c r="L21" s="143"/>
      <c r="M21" s="143"/>
      <c r="N21" s="143"/>
      <c r="O21" s="143"/>
      <c r="P21" s="143"/>
      <c r="Q21" s="143"/>
      <c r="R21" s="143"/>
      <c r="S21" s="135"/>
      <c r="T21" s="135"/>
      <c r="U21" s="135"/>
      <c r="V21" s="135"/>
      <c r="W21" s="135"/>
    </row>
    <row r="22" spans="1:23" ht="24.75" customHeight="1" x14ac:dyDescent="0.45">
      <c r="A22" s="143"/>
      <c r="B22" s="143"/>
      <c r="C22" s="143"/>
      <c r="D22" s="143"/>
      <c r="E22" s="143"/>
      <c r="F22" s="143"/>
      <c r="G22" s="143"/>
      <c r="H22" s="143"/>
      <c r="I22" s="143"/>
      <c r="J22" s="143"/>
      <c r="K22" s="143"/>
      <c r="L22" s="143"/>
      <c r="M22" s="143"/>
      <c r="N22" s="143"/>
      <c r="O22" s="143"/>
      <c r="P22" s="143"/>
      <c r="Q22" s="143"/>
      <c r="R22" s="143"/>
      <c r="S22" s="135"/>
      <c r="T22" s="135"/>
      <c r="U22" s="135"/>
      <c r="V22" s="135"/>
      <c r="W22" s="135"/>
    </row>
    <row r="23" spans="1:23" ht="24.75" customHeight="1" x14ac:dyDescent="0.45">
      <c r="A23" s="143"/>
      <c r="B23" s="143"/>
      <c r="C23" s="143"/>
      <c r="D23" s="143"/>
      <c r="E23" s="143"/>
      <c r="F23" s="143"/>
      <c r="G23" s="143"/>
      <c r="H23" s="143"/>
      <c r="I23" s="143"/>
      <c r="J23" s="143"/>
      <c r="K23" s="143"/>
      <c r="L23" s="143"/>
      <c r="M23" s="143"/>
      <c r="N23" s="143"/>
      <c r="O23" s="143"/>
      <c r="P23" s="143"/>
      <c r="Q23" s="143"/>
      <c r="R23" s="143"/>
      <c r="S23" s="135"/>
      <c r="T23" s="135"/>
      <c r="U23" s="135"/>
      <c r="V23" s="135"/>
      <c r="W23" s="135"/>
    </row>
    <row r="24" spans="1:23" ht="15" customHeight="1" x14ac:dyDescent="0.45">
      <c r="A24" s="135"/>
      <c r="B24" s="135"/>
      <c r="C24" s="135"/>
      <c r="D24" s="135"/>
      <c r="E24" s="135"/>
      <c r="F24" s="135"/>
      <c r="G24" s="135"/>
      <c r="H24" s="135"/>
      <c r="I24" s="135"/>
      <c r="J24" s="135"/>
      <c r="K24" s="135"/>
      <c r="L24" s="135"/>
      <c r="M24" s="135"/>
      <c r="N24" s="135"/>
      <c r="O24" s="135"/>
      <c r="P24" s="135"/>
      <c r="Q24" s="135"/>
      <c r="R24" s="135"/>
      <c r="S24" s="135"/>
      <c r="T24" s="135"/>
      <c r="U24" s="135"/>
      <c r="V24" s="135"/>
      <c r="W24" s="135"/>
    </row>
    <row r="25" spans="1:23" ht="15" customHeight="1" x14ac:dyDescent="0.45">
      <c r="A25" s="135"/>
      <c r="B25" s="135"/>
      <c r="C25" s="135"/>
      <c r="D25" s="135"/>
      <c r="E25" s="135"/>
      <c r="F25" s="135"/>
      <c r="G25" s="135"/>
      <c r="H25" s="135"/>
      <c r="I25" s="135"/>
      <c r="J25" s="135"/>
      <c r="K25" s="135"/>
      <c r="L25" s="135"/>
      <c r="M25" s="135"/>
      <c r="N25" s="135"/>
      <c r="O25" s="135"/>
      <c r="P25" s="135"/>
      <c r="Q25" s="135"/>
      <c r="R25" s="135"/>
      <c r="S25" s="135"/>
      <c r="T25" s="135"/>
      <c r="U25" s="135"/>
      <c r="V25" s="135"/>
      <c r="W25" s="135"/>
    </row>
    <row r="26" spans="1:23" ht="15" customHeight="1" x14ac:dyDescent="0.45">
      <c r="A26" s="135"/>
      <c r="B26" s="135"/>
      <c r="C26" s="135"/>
      <c r="D26" s="135"/>
      <c r="E26" s="135"/>
      <c r="F26" s="135"/>
      <c r="G26" s="135"/>
      <c r="H26" s="135"/>
      <c r="I26" s="135"/>
      <c r="J26" s="135"/>
      <c r="K26" s="135"/>
      <c r="L26" s="135"/>
      <c r="M26" s="135"/>
      <c r="N26" s="135"/>
      <c r="O26" s="135"/>
      <c r="P26" s="135"/>
      <c r="Q26" s="135"/>
      <c r="R26" s="135"/>
      <c r="S26" s="135"/>
      <c r="T26" s="135"/>
      <c r="U26" s="135"/>
      <c r="V26" s="135"/>
      <c r="W26" s="135"/>
    </row>
    <row r="27" spans="1:23" ht="15" customHeight="1" x14ac:dyDescent="0.45">
      <c r="A27" s="135"/>
      <c r="B27" s="135"/>
      <c r="C27" s="135"/>
      <c r="D27" s="135"/>
      <c r="E27" s="135"/>
      <c r="F27" s="135"/>
      <c r="G27" s="135"/>
      <c r="H27" s="135"/>
      <c r="I27" s="135"/>
      <c r="J27" s="135"/>
      <c r="K27" s="135"/>
      <c r="L27" s="135"/>
      <c r="M27" s="135"/>
      <c r="N27" s="135"/>
      <c r="O27" s="135"/>
      <c r="P27" s="135"/>
      <c r="Q27" s="135"/>
      <c r="R27" s="135"/>
      <c r="S27" s="135"/>
      <c r="T27" s="135"/>
      <c r="U27" s="135"/>
      <c r="V27" s="135"/>
      <c r="W27" s="135"/>
    </row>
    <row r="28" spans="1:23" ht="15" customHeight="1" x14ac:dyDescent="0.45">
      <c r="A28" s="135"/>
      <c r="B28" s="135"/>
      <c r="C28" s="135"/>
      <c r="D28" s="135"/>
      <c r="E28" s="135"/>
      <c r="F28" s="135"/>
      <c r="G28" s="135"/>
      <c r="H28" s="135"/>
      <c r="I28" s="135"/>
      <c r="J28" s="135"/>
      <c r="K28" s="135"/>
      <c r="L28" s="135"/>
      <c r="M28" s="135"/>
      <c r="N28" s="135"/>
      <c r="O28" s="135"/>
      <c r="P28" s="135"/>
      <c r="Q28" s="135"/>
      <c r="R28" s="135"/>
      <c r="S28" s="135"/>
      <c r="T28" s="135"/>
      <c r="U28" s="135"/>
      <c r="V28" s="135"/>
      <c r="W28" s="135"/>
    </row>
    <row r="29" spans="1:23" ht="15" customHeight="1" x14ac:dyDescent="0.45">
      <c r="A29" s="135"/>
      <c r="B29" s="135"/>
      <c r="C29" s="135"/>
      <c r="D29" s="135"/>
      <c r="E29" s="135"/>
      <c r="F29" s="135"/>
      <c r="G29" s="135"/>
      <c r="H29" s="135"/>
      <c r="I29" s="135"/>
      <c r="J29" s="135"/>
      <c r="K29" s="135"/>
      <c r="L29" s="135"/>
      <c r="M29" s="135"/>
      <c r="N29" s="135"/>
      <c r="O29" s="135"/>
      <c r="P29" s="135"/>
      <c r="Q29" s="135"/>
      <c r="R29" s="135"/>
      <c r="S29" s="135"/>
      <c r="T29" s="135"/>
      <c r="U29" s="135"/>
      <c r="V29" s="135"/>
      <c r="W29" s="135"/>
    </row>
    <row r="30" spans="1:23" ht="15" customHeight="1" x14ac:dyDescent="0.45">
      <c r="A30" s="135"/>
      <c r="B30" s="135"/>
      <c r="C30" s="135"/>
      <c r="D30" s="135"/>
      <c r="E30" s="135"/>
      <c r="F30" s="135"/>
      <c r="G30" s="135"/>
      <c r="H30" s="135"/>
      <c r="I30" s="135"/>
      <c r="J30" s="135"/>
      <c r="K30" s="135"/>
      <c r="L30" s="135"/>
      <c r="M30" s="135"/>
      <c r="N30" s="135"/>
      <c r="O30" s="135"/>
      <c r="P30" s="135"/>
      <c r="Q30" s="135"/>
      <c r="R30" s="135"/>
      <c r="S30" s="135"/>
      <c r="T30" s="135"/>
      <c r="U30" s="135"/>
      <c r="V30" s="135"/>
      <c r="W30" s="135"/>
    </row>
    <row r="31" spans="1:23" ht="15" customHeight="1" x14ac:dyDescent="0.45">
      <c r="A31" s="135"/>
      <c r="B31" s="135"/>
      <c r="C31" s="135"/>
      <c r="D31" s="135"/>
      <c r="E31" s="135"/>
      <c r="F31" s="135"/>
      <c r="G31" s="135"/>
      <c r="H31" s="135"/>
      <c r="I31" s="135"/>
      <c r="J31" s="135"/>
      <c r="K31" s="135"/>
      <c r="L31" s="135"/>
      <c r="M31" s="135"/>
      <c r="N31" s="135"/>
      <c r="O31" s="135"/>
      <c r="P31" s="135"/>
      <c r="Q31" s="135"/>
      <c r="R31" s="135"/>
      <c r="S31" s="135"/>
      <c r="T31" s="135"/>
      <c r="U31" s="135"/>
      <c r="V31" s="135"/>
      <c r="W31" s="135"/>
    </row>
    <row r="32" spans="1:23" ht="15" customHeight="1" x14ac:dyDescent="0.45">
      <c r="A32" s="135"/>
      <c r="B32" s="135"/>
      <c r="C32" s="135"/>
      <c r="D32" s="135"/>
      <c r="E32" s="135"/>
      <c r="F32" s="135"/>
      <c r="G32" s="135"/>
      <c r="H32" s="135"/>
      <c r="I32" s="135"/>
      <c r="J32" s="135"/>
      <c r="K32" s="135"/>
      <c r="L32" s="135"/>
      <c r="M32" s="135"/>
      <c r="N32" s="135"/>
      <c r="O32" s="135"/>
      <c r="P32" s="135"/>
      <c r="Q32" s="135"/>
      <c r="R32" s="135"/>
      <c r="S32" s="135"/>
      <c r="T32" s="135"/>
      <c r="U32" s="135"/>
      <c r="V32" s="135"/>
      <c r="W32" s="135"/>
    </row>
    <row r="33" spans="1:23" ht="15" customHeight="1" x14ac:dyDescent="0.45">
      <c r="A33" s="135"/>
      <c r="B33" s="135"/>
      <c r="C33" s="135"/>
      <c r="D33" s="135"/>
      <c r="E33" s="135"/>
      <c r="F33" s="135"/>
      <c r="G33" s="135"/>
      <c r="H33" s="135"/>
      <c r="I33" s="135"/>
      <c r="J33" s="135"/>
      <c r="K33" s="135"/>
      <c r="L33" s="135"/>
      <c r="M33" s="135"/>
      <c r="N33" s="135"/>
      <c r="O33" s="135"/>
      <c r="P33" s="135"/>
      <c r="Q33" s="135"/>
      <c r="R33" s="135"/>
      <c r="S33" s="135"/>
      <c r="T33" s="135"/>
      <c r="U33" s="135"/>
      <c r="V33" s="135"/>
      <c r="W33" s="135"/>
    </row>
    <row r="34" spans="1:23" ht="15" customHeight="1" x14ac:dyDescent="0.45">
      <c r="A34" s="135"/>
      <c r="B34" s="135"/>
      <c r="C34" s="135"/>
      <c r="D34" s="135"/>
      <c r="E34" s="135"/>
      <c r="F34" s="135"/>
      <c r="G34" s="135"/>
      <c r="H34" s="135"/>
      <c r="I34" s="135"/>
      <c r="J34" s="135"/>
      <c r="K34" s="135"/>
      <c r="L34" s="135"/>
      <c r="M34" s="135"/>
      <c r="N34" s="135"/>
      <c r="O34" s="135"/>
      <c r="P34" s="135"/>
      <c r="Q34" s="135"/>
      <c r="R34" s="135"/>
      <c r="S34" s="135"/>
      <c r="T34" s="135"/>
      <c r="U34" s="135"/>
      <c r="V34" s="135"/>
      <c r="W34" s="135"/>
    </row>
    <row r="35" spans="1:23" ht="15" customHeight="1" x14ac:dyDescent="0.45">
      <c r="A35" s="135"/>
      <c r="B35" s="135"/>
      <c r="C35" s="135"/>
      <c r="D35" s="135"/>
      <c r="E35" s="135"/>
      <c r="F35" s="135"/>
      <c r="G35" s="135"/>
      <c r="H35" s="135"/>
      <c r="I35" s="135"/>
      <c r="J35" s="135"/>
      <c r="K35" s="135"/>
      <c r="L35" s="135"/>
      <c r="M35" s="135"/>
      <c r="N35" s="135"/>
      <c r="O35" s="135"/>
      <c r="P35" s="135"/>
      <c r="Q35" s="135"/>
      <c r="R35" s="135"/>
      <c r="S35" s="135"/>
      <c r="T35" s="135"/>
      <c r="U35" s="135"/>
      <c r="V35" s="135"/>
      <c r="W35" s="135"/>
    </row>
    <row r="36" spans="1:23" ht="15" customHeight="1" x14ac:dyDescent="0.45">
      <c r="A36" s="135"/>
      <c r="B36" s="135"/>
      <c r="C36" s="135"/>
      <c r="D36" s="135"/>
      <c r="E36" s="135"/>
      <c r="F36" s="135"/>
      <c r="G36" s="135"/>
      <c r="H36" s="135"/>
      <c r="I36" s="135"/>
      <c r="J36" s="135"/>
      <c r="K36" s="135"/>
      <c r="L36" s="135"/>
      <c r="M36" s="135"/>
      <c r="N36" s="135"/>
      <c r="O36" s="135"/>
      <c r="P36" s="135"/>
      <c r="Q36" s="135"/>
      <c r="R36" s="135"/>
      <c r="S36" s="135"/>
      <c r="T36" s="135"/>
      <c r="U36" s="135"/>
      <c r="V36" s="135"/>
      <c r="W36" s="135"/>
    </row>
    <row r="37" spans="1:23" ht="15" customHeight="1" x14ac:dyDescent="0.45">
      <c r="A37" s="135"/>
      <c r="B37" s="135"/>
      <c r="C37" s="135"/>
      <c r="D37" s="135"/>
      <c r="E37" s="135"/>
      <c r="F37" s="135"/>
      <c r="G37" s="135"/>
      <c r="H37" s="135"/>
      <c r="I37" s="135"/>
      <c r="J37" s="135"/>
      <c r="K37" s="135"/>
      <c r="L37" s="135"/>
      <c r="M37" s="135"/>
      <c r="N37" s="135"/>
      <c r="O37" s="135"/>
      <c r="P37" s="135"/>
      <c r="Q37" s="135"/>
      <c r="R37" s="135"/>
      <c r="S37" s="135"/>
      <c r="T37" s="135"/>
      <c r="U37" s="135"/>
      <c r="V37" s="135"/>
      <c r="W37" s="135"/>
    </row>
    <row r="38" spans="1:23" ht="15" customHeight="1" x14ac:dyDescent="0.45">
      <c r="A38" s="135"/>
      <c r="B38" s="135"/>
      <c r="C38" s="135"/>
      <c r="D38" s="135"/>
      <c r="E38" s="135"/>
      <c r="F38" s="135"/>
      <c r="G38" s="135"/>
      <c r="H38" s="135"/>
      <c r="I38" s="135"/>
      <c r="J38" s="135"/>
      <c r="K38" s="135"/>
      <c r="L38" s="135"/>
      <c r="M38" s="135"/>
      <c r="N38" s="135"/>
      <c r="O38" s="135"/>
      <c r="P38" s="135"/>
      <c r="Q38" s="135"/>
      <c r="R38" s="135"/>
      <c r="S38" s="135"/>
      <c r="T38" s="135"/>
      <c r="U38" s="135"/>
      <c r="V38" s="135"/>
      <c r="W38" s="135"/>
    </row>
  </sheetData>
  <sheetProtection password="CDD8" sheet="1" selectLockedCells="1" selectUnlockedCells="1"/>
  <mergeCells count="9">
    <mergeCell ref="A18:R23"/>
    <mergeCell ref="A3:X4"/>
    <mergeCell ref="A5:X6"/>
    <mergeCell ref="A1:X1"/>
    <mergeCell ref="A7:X8"/>
    <mergeCell ref="A9:X10"/>
    <mergeCell ref="A17:C17"/>
    <mergeCell ref="A11:X12"/>
    <mergeCell ref="A13:X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G114"/>
  <sheetViews>
    <sheetView zoomScaleNormal="100" workbookViewId="0">
      <selection activeCell="B2" sqref="B2:F2"/>
    </sheetView>
  </sheetViews>
  <sheetFormatPr defaultColWidth="9.140625" defaultRowHeight="14.25" x14ac:dyDescent="0.2"/>
  <cols>
    <col min="1" max="2" width="52.42578125" style="5" customWidth="1"/>
    <col min="3" max="4" width="33.140625" style="5" customWidth="1"/>
    <col min="5" max="5" width="52.42578125" style="98" customWidth="1"/>
    <col min="6" max="6" width="33.140625" style="99" customWidth="1"/>
    <col min="7" max="16384" width="9.140625" style="5"/>
  </cols>
  <sheetData>
    <row r="1" spans="1:7" ht="52.5" customHeight="1" x14ac:dyDescent="0.2">
      <c r="A1" s="141" t="s">
        <v>54</v>
      </c>
      <c r="B1" s="141"/>
      <c r="C1" s="141"/>
      <c r="D1" s="141"/>
      <c r="E1" s="141"/>
      <c r="F1" s="141"/>
    </row>
    <row r="2" spans="1:7" s="12" customFormat="1" ht="53.25" customHeight="1" x14ac:dyDescent="0.4">
      <c r="A2" s="139" t="s">
        <v>55</v>
      </c>
      <c r="B2" s="148" t="s">
        <v>56</v>
      </c>
      <c r="C2" s="148"/>
      <c r="D2" s="148"/>
      <c r="E2" s="148"/>
      <c r="F2" s="148"/>
    </row>
    <row r="3" spans="1:7" s="12" customFormat="1" ht="8.25" customHeight="1" x14ac:dyDescent="0.25">
      <c r="A3" s="11"/>
      <c r="B3" s="11"/>
      <c r="C3" s="13"/>
      <c r="D3" s="92"/>
      <c r="E3" s="19"/>
      <c r="F3" s="22"/>
    </row>
    <row r="4" spans="1:7" s="12" customFormat="1" ht="16.5" x14ac:dyDescent="0.25">
      <c r="A4" s="149"/>
      <c r="B4" s="149"/>
      <c r="C4" s="149"/>
      <c r="D4" s="149"/>
      <c r="E4" s="19"/>
      <c r="F4" s="22"/>
    </row>
    <row r="5" spans="1:7" s="12" customFormat="1" ht="15.75" x14ac:dyDescent="0.25">
      <c r="A5" s="147" t="s">
        <v>57</v>
      </c>
      <c r="B5" s="147"/>
      <c r="C5" s="123"/>
      <c r="D5" s="100"/>
      <c r="F5" s="22"/>
    </row>
    <row r="6" spans="1:7" s="12" customFormat="1" ht="6.75" customHeight="1" x14ac:dyDescent="0.25">
      <c r="A6" s="23"/>
      <c r="B6" s="23"/>
      <c r="C6" s="20"/>
      <c r="D6" s="92"/>
      <c r="F6" s="22"/>
    </row>
    <row r="7" spans="1:7" s="12" customFormat="1" ht="15.75" x14ac:dyDescent="0.25">
      <c r="A7" s="150" t="s">
        <v>58</v>
      </c>
      <c r="B7" s="150"/>
      <c r="C7" s="123"/>
      <c r="D7" s="101"/>
      <c r="F7" s="22"/>
    </row>
    <row r="8" spans="1:7" s="12" customFormat="1" ht="6.75" customHeight="1" x14ac:dyDescent="0.25">
      <c r="A8" s="23"/>
      <c r="B8" s="23"/>
      <c r="C8" s="20"/>
      <c r="D8" s="92"/>
      <c r="F8" s="22"/>
    </row>
    <row r="9" spans="1:7" s="12" customFormat="1" ht="15.75" x14ac:dyDescent="0.25">
      <c r="A9" s="147" t="s">
        <v>59</v>
      </c>
      <c r="B9" s="147"/>
      <c r="C9" s="123"/>
      <c r="D9" s="100"/>
      <c r="F9" s="22"/>
    </row>
    <row r="10" spans="1:7" s="12" customFormat="1" ht="6.75" customHeight="1" x14ac:dyDescent="0.25">
      <c r="A10" s="11"/>
      <c r="B10" s="11"/>
      <c r="C10" s="11"/>
      <c r="D10" s="11"/>
      <c r="E10" s="21"/>
      <c r="F10" s="22"/>
    </row>
    <row r="11" spans="1:7" s="12" customFormat="1" ht="15.75" x14ac:dyDescent="0.25">
      <c r="A11" s="11"/>
      <c r="B11" s="11"/>
      <c r="C11" s="11"/>
      <c r="D11" s="11"/>
      <c r="E11" s="21"/>
      <c r="F11" s="22"/>
    </row>
    <row r="12" spans="1:7" s="24" customFormat="1" ht="63" x14ac:dyDescent="0.25">
      <c r="A12" s="6" t="s">
        <v>60</v>
      </c>
      <c r="B12" s="6" t="s">
        <v>61</v>
      </c>
      <c r="C12" s="6" t="s">
        <v>62</v>
      </c>
      <c r="D12" s="6" t="s">
        <v>63</v>
      </c>
      <c r="E12" s="6" t="s">
        <v>64</v>
      </c>
      <c r="F12" s="6" t="s">
        <v>65</v>
      </c>
    </row>
    <row r="13" spans="1:7" ht="30.75" customHeight="1" x14ac:dyDescent="0.2">
      <c r="A13" s="4"/>
      <c r="B13" s="4"/>
      <c r="C13" s="14"/>
      <c r="D13" s="14"/>
      <c r="E13" s="3"/>
      <c r="F13" s="14"/>
      <c r="G13" s="94"/>
    </row>
    <row r="14" spans="1:7" ht="30.75" customHeight="1" x14ac:dyDescent="0.2">
      <c r="A14" s="4"/>
      <c r="B14" s="4"/>
      <c r="C14" s="14"/>
      <c r="D14" s="14"/>
      <c r="E14" s="3"/>
      <c r="F14" s="14"/>
    </row>
    <row r="15" spans="1:7" ht="30.75" customHeight="1" x14ac:dyDescent="0.2">
      <c r="A15" s="4"/>
      <c r="B15" s="4"/>
      <c r="C15" s="14"/>
      <c r="D15" s="14"/>
      <c r="E15" s="3"/>
      <c r="F15" s="14"/>
    </row>
    <row r="16" spans="1:7" ht="30.75" customHeight="1" x14ac:dyDescent="0.2">
      <c r="A16" s="4"/>
      <c r="B16" s="4"/>
      <c r="C16" s="14"/>
      <c r="D16" s="14"/>
      <c r="E16" s="3"/>
      <c r="F16" s="14"/>
    </row>
    <row r="17" spans="1:6" s="12" customFormat="1" ht="30.75" customHeight="1" x14ac:dyDescent="0.25">
      <c r="A17" s="9"/>
      <c r="B17" s="9"/>
      <c r="C17" s="14"/>
      <c r="D17" s="14"/>
      <c r="E17" s="18"/>
      <c r="F17" s="14"/>
    </row>
    <row r="18" spans="1:6" s="12" customFormat="1" ht="30.75" customHeight="1" x14ac:dyDescent="0.25">
      <c r="A18" s="9"/>
      <c r="B18" s="9"/>
      <c r="C18" s="14"/>
      <c r="D18" s="14"/>
      <c r="E18" s="18"/>
      <c r="F18" s="14"/>
    </row>
    <row r="19" spans="1:6" s="12" customFormat="1" ht="30.75" customHeight="1" x14ac:dyDescent="0.25">
      <c r="A19" s="9"/>
      <c r="B19" s="9"/>
      <c r="C19" s="14"/>
      <c r="D19" s="14"/>
      <c r="E19" s="18"/>
      <c r="F19" s="14"/>
    </row>
    <row r="20" spans="1:6" s="12" customFormat="1" ht="30.75" customHeight="1" x14ac:dyDescent="0.25">
      <c r="A20" s="9"/>
      <c r="B20" s="9"/>
      <c r="C20" s="14"/>
      <c r="D20" s="14"/>
      <c r="E20" s="18"/>
      <c r="F20" s="14"/>
    </row>
    <row r="21" spans="1:6" s="12" customFormat="1" ht="30.75" customHeight="1" x14ac:dyDescent="0.25">
      <c r="A21" s="9"/>
      <c r="B21" s="9"/>
      <c r="C21" s="14"/>
      <c r="D21" s="14"/>
      <c r="E21" s="18"/>
      <c r="F21" s="14"/>
    </row>
    <row r="22" spans="1:6" s="12" customFormat="1" ht="30.75" customHeight="1" x14ac:dyDescent="0.25">
      <c r="A22" s="9"/>
      <c r="B22" s="9"/>
      <c r="C22" s="14"/>
      <c r="D22" s="14"/>
      <c r="E22" s="18"/>
      <c r="F22" s="14"/>
    </row>
    <row r="23" spans="1:6" s="12" customFormat="1" ht="30.75" customHeight="1" x14ac:dyDescent="0.25">
      <c r="A23" s="9"/>
      <c r="B23" s="9"/>
      <c r="C23" s="14"/>
      <c r="D23" s="14"/>
      <c r="E23" s="18"/>
      <c r="F23" s="14"/>
    </row>
    <row r="24" spans="1:6" s="12" customFormat="1" ht="30.75" customHeight="1" x14ac:dyDescent="0.25">
      <c r="A24" s="9"/>
      <c r="B24" s="9"/>
      <c r="C24" s="14"/>
      <c r="D24" s="14"/>
      <c r="E24" s="18"/>
      <c r="F24" s="14"/>
    </row>
    <row r="25" spans="1:6" s="12" customFormat="1" ht="30.75" customHeight="1" x14ac:dyDescent="0.25">
      <c r="A25" s="9"/>
      <c r="B25" s="9"/>
      <c r="C25" s="14"/>
      <c r="D25" s="14"/>
      <c r="E25" s="18"/>
      <c r="F25" s="14"/>
    </row>
    <row r="26" spans="1:6" s="12" customFormat="1" ht="30.75" customHeight="1" x14ac:dyDescent="0.25">
      <c r="A26" s="9"/>
      <c r="B26" s="9"/>
      <c r="C26" s="14"/>
      <c r="D26" s="14"/>
      <c r="E26" s="18"/>
      <c r="F26" s="14"/>
    </row>
    <row r="27" spans="1:6" s="12" customFormat="1" ht="30.75" customHeight="1" x14ac:dyDescent="0.25">
      <c r="A27" s="9"/>
      <c r="B27" s="9"/>
      <c r="C27" s="14"/>
      <c r="D27" s="14"/>
      <c r="E27" s="18"/>
      <c r="F27" s="14"/>
    </row>
    <row r="28" spans="1:6" s="12" customFormat="1" ht="30.75" customHeight="1" x14ac:dyDescent="0.25">
      <c r="A28" s="9"/>
      <c r="B28" s="9"/>
      <c r="C28" s="14"/>
      <c r="D28" s="14"/>
      <c r="E28" s="18"/>
      <c r="F28" s="14"/>
    </row>
    <row r="29" spans="1:6" s="12" customFormat="1" ht="30.75" customHeight="1" x14ac:dyDescent="0.25">
      <c r="A29" s="9"/>
      <c r="B29" s="9"/>
      <c r="C29" s="14"/>
      <c r="D29" s="14"/>
      <c r="E29" s="18"/>
      <c r="F29" s="14"/>
    </row>
    <row r="30" spans="1:6" s="12" customFormat="1" ht="30.75" customHeight="1" x14ac:dyDescent="0.25">
      <c r="A30" s="9"/>
      <c r="B30" s="9"/>
      <c r="C30" s="14"/>
      <c r="D30" s="14"/>
      <c r="E30" s="18"/>
      <c r="F30" s="14"/>
    </row>
    <row r="31" spans="1:6" s="12" customFormat="1" ht="30.75" customHeight="1" x14ac:dyDescent="0.25">
      <c r="A31" s="9"/>
      <c r="B31" s="9"/>
      <c r="C31" s="14"/>
      <c r="D31" s="14"/>
      <c r="E31" s="18"/>
      <c r="F31" s="14"/>
    </row>
    <row r="32" spans="1:6" s="12" customFormat="1" ht="30.75" customHeight="1" x14ac:dyDescent="0.25">
      <c r="A32" s="9"/>
      <c r="B32" s="9"/>
      <c r="C32" s="14"/>
      <c r="D32" s="14"/>
      <c r="E32" s="18"/>
      <c r="F32" s="14"/>
    </row>
    <row r="33" spans="1:6" s="12" customFormat="1" ht="30.75" customHeight="1" x14ac:dyDescent="0.25">
      <c r="A33" s="9"/>
      <c r="B33" s="9"/>
      <c r="C33" s="14"/>
      <c r="D33" s="14"/>
      <c r="E33" s="18"/>
      <c r="F33" s="14"/>
    </row>
    <row r="34" spans="1:6" s="12" customFormat="1" ht="30.75" customHeight="1" x14ac:dyDescent="0.25">
      <c r="A34" s="9"/>
      <c r="B34" s="9"/>
      <c r="C34" s="14"/>
      <c r="D34" s="14"/>
      <c r="E34" s="18"/>
      <c r="F34" s="14"/>
    </row>
    <row r="35" spans="1:6" s="12" customFormat="1" ht="30.75" customHeight="1" x14ac:dyDescent="0.25">
      <c r="A35" s="9"/>
      <c r="B35" s="9"/>
      <c r="C35" s="14"/>
      <c r="D35" s="14"/>
      <c r="E35" s="18"/>
      <c r="F35" s="14"/>
    </row>
    <row r="36" spans="1:6" s="12" customFormat="1" ht="30.75" customHeight="1" x14ac:dyDescent="0.25">
      <c r="A36" s="9"/>
      <c r="B36" s="9"/>
      <c r="C36" s="14"/>
      <c r="D36" s="14"/>
      <c r="E36" s="18"/>
      <c r="F36" s="14"/>
    </row>
    <row r="37" spans="1:6" s="12" customFormat="1" ht="30.75" customHeight="1" x14ac:dyDescent="0.25">
      <c r="A37" s="9"/>
      <c r="B37" s="9"/>
      <c r="C37" s="14"/>
      <c r="D37" s="14"/>
      <c r="E37" s="18"/>
      <c r="F37" s="14"/>
    </row>
    <row r="38" spans="1:6" s="12" customFormat="1" ht="30.75" customHeight="1" x14ac:dyDescent="0.25">
      <c r="A38" s="9"/>
      <c r="B38" s="9"/>
      <c r="C38" s="14"/>
      <c r="D38" s="14"/>
      <c r="E38" s="18"/>
      <c r="F38" s="14"/>
    </row>
    <row r="39" spans="1:6" s="12" customFormat="1" ht="30.75" customHeight="1" x14ac:dyDescent="0.25">
      <c r="A39" s="9"/>
      <c r="B39" s="9"/>
      <c r="C39" s="14"/>
      <c r="D39" s="14"/>
      <c r="E39" s="18"/>
      <c r="F39" s="14"/>
    </row>
    <row r="40" spans="1:6" s="12" customFormat="1" ht="30.75" customHeight="1" x14ac:dyDescent="0.25">
      <c r="A40" s="9"/>
      <c r="B40" s="9"/>
      <c r="C40" s="14"/>
      <c r="D40" s="14"/>
      <c r="E40" s="18"/>
      <c r="F40" s="14"/>
    </row>
    <row r="41" spans="1:6" s="12" customFormat="1" ht="30.75" customHeight="1" x14ac:dyDescent="0.25">
      <c r="A41" s="9"/>
      <c r="B41" s="9"/>
      <c r="C41" s="14"/>
      <c r="D41" s="14"/>
      <c r="E41" s="18"/>
      <c r="F41" s="14"/>
    </row>
    <row r="42" spans="1:6" s="12" customFormat="1" ht="30.75" customHeight="1" x14ac:dyDescent="0.25">
      <c r="A42" s="9"/>
      <c r="B42" s="9"/>
      <c r="C42" s="14"/>
      <c r="D42" s="14"/>
      <c r="E42" s="18"/>
      <c r="F42" s="14"/>
    </row>
    <row r="43" spans="1:6" s="12" customFormat="1" ht="30.75" customHeight="1" x14ac:dyDescent="0.25">
      <c r="A43" s="9"/>
      <c r="B43" s="9"/>
      <c r="C43" s="14"/>
      <c r="D43" s="14"/>
      <c r="E43" s="18"/>
      <c r="F43" s="14"/>
    </row>
    <row r="44" spans="1:6" s="12" customFormat="1" ht="30.75" customHeight="1" x14ac:dyDescent="0.25">
      <c r="A44" s="9"/>
      <c r="B44" s="9"/>
      <c r="C44" s="14"/>
      <c r="D44" s="14"/>
      <c r="E44" s="18"/>
      <c r="F44" s="14"/>
    </row>
    <row r="45" spans="1:6" s="12" customFormat="1" ht="30.75" customHeight="1" x14ac:dyDescent="0.25">
      <c r="A45" s="9"/>
      <c r="B45" s="9"/>
      <c r="C45" s="14"/>
      <c r="D45" s="14"/>
      <c r="E45" s="18"/>
      <c r="F45" s="14"/>
    </row>
    <row r="46" spans="1:6" s="12" customFormat="1" ht="30.75" customHeight="1" x14ac:dyDescent="0.25">
      <c r="A46" s="9"/>
      <c r="B46" s="9"/>
      <c r="C46" s="14"/>
      <c r="D46" s="14"/>
      <c r="E46" s="18"/>
      <c r="F46" s="14"/>
    </row>
    <row r="47" spans="1:6" s="12" customFormat="1" ht="30.75" customHeight="1" x14ac:dyDescent="0.25">
      <c r="A47" s="9"/>
      <c r="B47" s="9"/>
      <c r="C47" s="14"/>
      <c r="D47" s="14"/>
      <c r="E47" s="18"/>
      <c r="F47" s="14"/>
    </row>
    <row r="48" spans="1:6" s="12" customFormat="1" ht="30.75" customHeight="1" x14ac:dyDescent="0.25">
      <c r="A48" s="9"/>
      <c r="B48" s="9"/>
      <c r="C48" s="14"/>
      <c r="D48" s="14"/>
      <c r="E48" s="18"/>
      <c r="F48" s="14"/>
    </row>
    <row r="49" spans="1:6" s="12" customFormat="1" ht="30.75" customHeight="1" x14ac:dyDescent="0.25">
      <c r="A49" s="9"/>
      <c r="B49" s="9"/>
      <c r="C49" s="14"/>
      <c r="D49" s="14"/>
      <c r="E49" s="18"/>
      <c r="F49" s="14"/>
    </row>
    <row r="50" spans="1:6" s="12" customFormat="1" ht="30.75" customHeight="1" x14ac:dyDescent="0.25">
      <c r="A50" s="9"/>
      <c r="B50" s="9"/>
      <c r="C50" s="14"/>
      <c r="D50" s="14"/>
      <c r="E50" s="18"/>
      <c r="F50" s="14"/>
    </row>
    <row r="51" spans="1:6" s="12" customFormat="1" ht="30.75" customHeight="1" x14ac:dyDescent="0.25">
      <c r="A51" s="9"/>
      <c r="B51" s="9"/>
      <c r="C51" s="14"/>
      <c r="D51" s="14"/>
      <c r="E51" s="18"/>
      <c r="F51" s="14"/>
    </row>
    <row r="52" spans="1:6" s="12" customFormat="1" ht="30.75" customHeight="1" x14ac:dyDescent="0.25">
      <c r="A52" s="9"/>
      <c r="B52" s="9"/>
      <c r="C52" s="14"/>
      <c r="D52" s="14"/>
      <c r="E52" s="18"/>
      <c r="F52" s="14"/>
    </row>
    <row r="53" spans="1:6" s="12" customFormat="1" ht="30.75" customHeight="1" x14ac:dyDescent="0.25">
      <c r="A53" s="9"/>
      <c r="B53" s="9"/>
      <c r="C53" s="14"/>
      <c r="D53" s="14"/>
      <c r="E53" s="18"/>
      <c r="F53" s="14"/>
    </row>
    <row r="54" spans="1:6" s="12" customFormat="1" ht="30.75" customHeight="1" x14ac:dyDescent="0.25">
      <c r="A54" s="9"/>
      <c r="B54" s="9"/>
      <c r="C54" s="14"/>
      <c r="D54" s="14"/>
      <c r="E54" s="18"/>
      <c r="F54" s="14"/>
    </row>
    <row r="55" spans="1:6" s="12" customFormat="1" ht="30.75" customHeight="1" x14ac:dyDescent="0.25">
      <c r="A55" s="9"/>
      <c r="B55" s="9"/>
      <c r="C55" s="14"/>
      <c r="D55" s="14"/>
      <c r="E55" s="18"/>
      <c r="F55" s="14"/>
    </row>
    <row r="56" spans="1:6" s="12" customFormat="1" ht="30.75" customHeight="1" x14ac:dyDescent="0.25">
      <c r="A56" s="9"/>
      <c r="B56" s="9"/>
      <c r="C56" s="14"/>
      <c r="D56" s="14"/>
      <c r="E56" s="18"/>
      <c r="F56" s="14"/>
    </row>
    <row r="57" spans="1:6" s="12" customFormat="1" ht="30.75" customHeight="1" x14ac:dyDescent="0.25">
      <c r="A57" s="9"/>
      <c r="B57" s="9"/>
      <c r="C57" s="14"/>
      <c r="D57" s="14"/>
      <c r="E57" s="18"/>
      <c r="F57" s="14"/>
    </row>
    <row r="58" spans="1:6" s="12" customFormat="1" ht="30.75" customHeight="1" x14ac:dyDescent="0.25">
      <c r="A58" s="9"/>
      <c r="B58" s="9"/>
      <c r="C58" s="14"/>
      <c r="D58" s="14"/>
      <c r="E58" s="18"/>
      <c r="F58" s="14"/>
    </row>
    <row r="59" spans="1:6" s="12" customFormat="1" ht="30.75" customHeight="1" x14ac:dyDescent="0.25">
      <c r="A59" s="9"/>
      <c r="B59" s="9"/>
      <c r="C59" s="14"/>
      <c r="D59" s="14"/>
      <c r="E59" s="18"/>
      <c r="F59" s="14"/>
    </row>
    <row r="60" spans="1:6" s="12" customFormat="1" ht="30.75" customHeight="1" x14ac:dyDescent="0.25">
      <c r="A60" s="9"/>
      <c r="B60" s="9"/>
      <c r="C60" s="14"/>
      <c r="D60" s="14"/>
      <c r="E60" s="18"/>
      <c r="F60" s="14"/>
    </row>
    <row r="61" spans="1:6" s="12" customFormat="1" ht="30.75" customHeight="1" x14ac:dyDescent="0.25">
      <c r="A61" s="9"/>
      <c r="B61" s="9"/>
      <c r="C61" s="14"/>
      <c r="D61" s="14"/>
      <c r="E61" s="18"/>
      <c r="F61" s="14"/>
    </row>
    <row r="62" spans="1:6" s="12" customFormat="1" ht="30.75" customHeight="1" x14ac:dyDescent="0.25">
      <c r="A62" s="9"/>
      <c r="B62" s="9"/>
      <c r="C62" s="14"/>
      <c r="D62" s="14"/>
      <c r="E62" s="18"/>
      <c r="F62" s="14"/>
    </row>
    <row r="63" spans="1:6" s="12" customFormat="1" ht="30.75" customHeight="1" x14ac:dyDescent="0.25">
      <c r="A63" s="9"/>
      <c r="B63" s="9"/>
      <c r="C63" s="14"/>
      <c r="D63" s="14"/>
      <c r="E63" s="18"/>
      <c r="F63" s="14"/>
    </row>
    <row r="64" spans="1:6" s="12" customFormat="1" ht="30.75" customHeight="1" x14ac:dyDescent="0.25">
      <c r="A64" s="9"/>
      <c r="B64" s="9"/>
      <c r="C64" s="14"/>
      <c r="D64" s="14"/>
      <c r="E64" s="18"/>
      <c r="F64" s="14"/>
    </row>
    <row r="65" spans="1:6" s="12" customFormat="1" ht="30.75" customHeight="1" x14ac:dyDescent="0.25">
      <c r="A65" s="9"/>
      <c r="B65" s="9"/>
      <c r="C65" s="14"/>
      <c r="D65" s="14"/>
      <c r="E65" s="18"/>
      <c r="F65" s="14"/>
    </row>
    <row r="66" spans="1:6" s="12" customFormat="1" ht="30.75" customHeight="1" x14ac:dyDescent="0.25">
      <c r="A66" s="9"/>
      <c r="B66" s="9"/>
      <c r="C66" s="14"/>
      <c r="D66" s="14"/>
      <c r="E66" s="18"/>
      <c r="F66" s="14"/>
    </row>
    <row r="67" spans="1:6" s="12" customFormat="1" ht="30.75" customHeight="1" x14ac:dyDescent="0.25">
      <c r="A67" s="9"/>
      <c r="B67" s="9"/>
      <c r="C67" s="14"/>
      <c r="D67" s="14"/>
      <c r="E67" s="18"/>
      <c r="F67" s="14"/>
    </row>
    <row r="68" spans="1:6" s="12" customFormat="1" ht="30.75" customHeight="1" x14ac:dyDescent="0.25">
      <c r="A68" s="9"/>
      <c r="B68" s="9"/>
      <c r="C68" s="14"/>
      <c r="D68" s="14"/>
      <c r="E68" s="18"/>
      <c r="F68" s="14"/>
    </row>
    <row r="69" spans="1:6" s="12" customFormat="1" ht="30.75" customHeight="1" x14ac:dyDescent="0.25">
      <c r="A69" s="9"/>
      <c r="B69" s="9"/>
      <c r="C69" s="14"/>
      <c r="D69" s="14"/>
      <c r="E69" s="18"/>
      <c r="F69" s="14"/>
    </row>
    <row r="70" spans="1:6" s="12" customFormat="1" ht="30.75" customHeight="1" x14ac:dyDescent="0.25">
      <c r="A70" s="9"/>
      <c r="B70" s="9"/>
      <c r="C70" s="14"/>
      <c r="D70" s="14"/>
      <c r="E70" s="18"/>
      <c r="F70" s="14"/>
    </row>
    <row r="71" spans="1:6" s="12" customFormat="1" ht="30.75" customHeight="1" x14ac:dyDescent="0.25">
      <c r="A71" s="9"/>
      <c r="B71" s="9"/>
      <c r="C71" s="14"/>
      <c r="D71" s="14"/>
      <c r="E71" s="18"/>
      <c r="F71" s="14"/>
    </row>
    <row r="72" spans="1:6" s="12" customFormat="1" ht="30.75" customHeight="1" x14ac:dyDescent="0.25">
      <c r="A72" s="9"/>
      <c r="B72" s="9"/>
      <c r="C72" s="14"/>
      <c r="D72" s="14"/>
      <c r="E72" s="18"/>
      <c r="F72" s="14"/>
    </row>
    <row r="73" spans="1:6" s="12" customFormat="1" ht="30.75" customHeight="1" x14ac:dyDescent="0.25">
      <c r="A73" s="9"/>
      <c r="B73" s="9"/>
      <c r="C73" s="14"/>
      <c r="D73" s="14"/>
      <c r="E73" s="18"/>
      <c r="F73" s="14"/>
    </row>
    <row r="74" spans="1:6" s="12" customFormat="1" ht="30.75" customHeight="1" x14ac:dyDescent="0.25">
      <c r="A74" s="9"/>
      <c r="B74" s="9"/>
      <c r="C74" s="14"/>
      <c r="D74" s="14"/>
      <c r="E74" s="18"/>
      <c r="F74" s="14"/>
    </row>
    <row r="75" spans="1:6" s="12" customFormat="1" ht="30.75" customHeight="1" x14ac:dyDescent="0.25">
      <c r="A75" s="9"/>
      <c r="B75" s="9"/>
      <c r="C75" s="14"/>
      <c r="D75" s="14"/>
      <c r="E75" s="18"/>
      <c r="F75" s="14"/>
    </row>
    <row r="76" spans="1:6" s="12" customFormat="1" ht="30.75" customHeight="1" x14ac:dyDescent="0.25">
      <c r="A76" s="9"/>
      <c r="B76" s="9"/>
      <c r="C76" s="14"/>
      <c r="D76" s="14"/>
      <c r="E76" s="18"/>
      <c r="F76" s="14"/>
    </row>
    <row r="77" spans="1:6" s="12" customFormat="1" ht="30.75" customHeight="1" x14ac:dyDescent="0.25">
      <c r="A77" s="9"/>
      <c r="B77" s="9"/>
      <c r="C77" s="14"/>
      <c r="D77" s="14"/>
      <c r="E77" s="18"/>
      <c r="F77" s="14"/>
    </row>
    <row r="78" spans="1:6" s="12" customFormat="1" ht="30.75" customHeight="1" x14ac:dyDescent="0.25">
      <c r="A78" s="9"/>
      <c r="B78" s="9"/>
      <c r="C78" s="14"/>
      <c r="D78" s="14"/>
      <c r="E78" s="18"/>
      <c r="F78" s="14"/>
    </row>
    <row r="79" spans="1:6" s="12" customFormat="1" ht="30.75" customHeight="1" x14ac:dyDescent="0.25">
      <c r="A79" s="9"/>
      <c r="B79" s="9"/>
      <c r="C79" s="14"/>
      <c r="D79" s="14"/>
      <c r="E79" s="18"/>
      <c r="F79" s="14"/>
    </row>
    <row r="80" spans="1:6" s="12" customFormat="1" ht="30.75" customHeight="1" x14ac:dyDescent="0.25">
      <c r="A80" s="9"/>
      <c r="B80" s="9"/>
      <c r="C80" s="14"/>
      <c r="D80" s="14"/>
      <c r="E80" s="18"/>
      <c r="F80" s="14"/>
    </row>
    <row r="81" spans="1:6" s="12" customFormat="1" ht="30.75" customHeight="1" x14ac:dyDescent="0.25">
      <c r="A81" s="9"/>
      <c r="B81" s="9"/>
      <c r="C81" s="14"/>
      <c r="D81" s="14"/>
      <c r="E81" s="18"/>
      <c r="F81" s="14"/>
    </row>
    <row r="82" spans="1:6" s="12" customFormat="1" ht="30.75" customHeight="1" x14ac:dyDescent="0.25">
      <c r="A82" s="9"/>
      <c r="B82" s="9"/>
      <c r="C82" s="14"/>
      <c r="D82" s="14"/>
      <c r="E82" s="18"/>
      <c r="F82" s="14"/>
    </row>
    <row r="83" spans="1:6" s="12" customFormat="1" ht="30.75" customHeight="1" x14ac:dyDescent="0.25">
      <c r="A83" s="9"/>
      <c r="B83" s="9"/>
      <c r="C83" s="14"/>
      <c r="D83" s="14"/>
      <c r="E83" s="18"/>
      <c r="F83" s="14"/>
    </row>
    <row r="84" spans="1:6" s="12" customFormat="1" ht="30.75" customHeight="1" x14ac:dyDescent="0.25">
      <c r="A84" s="9"/>
      <c r="B84" s="9"/>
      <c r="C84" s="14"/>
      <c r="D84" s="14"/>
      <c r="E84" s="18"/>
      <c r="F84" s="14"/>
    </row>
    <row r="85" spans="1:6" s="12" customFormat="1" ht="30.75" customHeight="1" x14ac:dyDescent="0.25">
      <c r="A85" s="9"/>
      <c r="B85" s="9"/>
      <c r="C85" s="14"/>
      <c r="D85" s="14"/>
      <c r="E85" s="18"/>
      <c r="F85" s="14"/>
    </row>
    <row r="86" spans="1:6" s="12" customFormat="1" ht="30.75" customHeight="1" x14ac:dyDescent="0.25">
      <c r="A86" s="9"/>
      <c r="B86" s="9"/>
      <c r="C86" s="14"/>
      <c r="D86" s="14"/>
      <c r="E86" s="18"/>
      <c r="F86" s="14"/>
    </row>
    <row r="87" spans="1:6" s="12" customFormat="1" ht="30.75" customHeight="1" x14ac:dyDescent="0.25">
      <c r="A87" s="9"/>
      <c r="B87" s="9"/>
      <c r="C87" s="14"/>
      <c r="D87" s="14"/>
      <c r="E87" s="18"/>
      <c r="F87" s="14"/>
    </row>
    <row r="88" spans="1:6" s="12" customFormat="1" ht="30.75" customHeight="1" x14ac:dyDescent="0.25">
      <c r="A88" s="9"/>
      <c r="B88" s="9"/>
      <c r="C88" s="14"/>
      <c r="D88" s="14"/>
      <c r="E88" s="18"/>
      <c r="F88" s="14"/>
    </row>
    <row r="89" spans="1:6" s="12" customFormat="1" ht="30.75" customHeight="1" x14ac:dyDescent="0.25">
      <c r="A89" s="9"/>
      <c r="B89" s="9"/>
      <c r="C89" s="14"/>
      <c r="D89" s="14"/>
      <c r="E89" s="18"/>
      <c r="F89" s="14"/>
    </row>
    <row r="90" spans="1:6" s="12" customFormat="1" ht="30.75" customHeight="1" x14ac:dyDescent="0.25">
      <c r="A90" s="9"/>
      <c r="B90" s="9"/>
      <c r="C90" s="14"/>
      <c r="D90" s="14"/>
      <c r="E90" s="18"/>
      <c r="F90" s="14"/>
    </row>
    <row r="91" spans="1:6" s="12" customFormat="1" ht="30.75" customHeight="1" x14ac:dyDescent="0.25">
      <c r="A91" s="9"/>
      <c r="B91" s="9"/>
      <c r="C91" s="14"/>
      <c r="D91" s="14"/>
      <c r="E91" s="18"/>
      <c r="F91" s="14"/>
    </row>
    <row r="92" spans="1:6" s="12" customFormat="1" ht="30.75" customHeight="1" x14ac:dyDescent="0.25">
      <c r="A92" s="9"/>
      <c r="B92" s="9"/>
      <c r="C92" s="14"/>
      <c r="D92" s="14"/>
      <c r="E92" s="18"/>
      <c r="F92" s="14"/>
    </row>
    <row r="93" spans="1:6" s="12" customFormat="1" ht="30.75" customHeight="1" x14ac:dyDescent="0.25">
      <c r="A93" s="9"/>
      <c r="B93" s="9"/>
      <c r="C93" s="14"/>
      <c r="D93" s="14"/>
      <c r="E93" s="18"/>
      <c r="F93" s="14"/>
    </row>
    <row r="94" spans="1:6" s="12" customFormat="1" ht="30.75" customHeight="1" x14ac:dyDescent="0.25">
      <c r="A94" s="9"/>
      <c r="B94" s="9"/>
      <c r="C94" s="14"/>
      <c r="D94" s="14"/>
      <c r="E94" s="18"/>
      <c r="F94" s="14"/>
    </row>
    <row r="95" spans="1:6" s="12" customFormat="1" ht="30.75" customHeight="1" x14ac:dyDescent="0.25">
      <c r="A95" s="9"/>
      <c r="B95" s="9"/>
      <c r="C95" s="14"/>
      <c r="D95" s="14"/>
      <c r="E95" s="18"/>
      <c r="F95" s="14"/>
    </row>
    <row r="96" spans="1:6" s="12" customFormat="1" ht="30.75" customHeight="1" x14ac:dyDescent="0.25">
      <c r="A96" s="9"/>
      <c r="B96" s="9"/>
      <c r="C96" s="14"/>
      <c r="D96" s="14"/>
      <c r="E96" s="18"/>
      <c r="F96" s="14"/>
    </row>
    <row r="97" spans="1:6" s="12" customFormat="1" ht="30.75" customHeight="1" x14ac:dyDescent="0.25">
      <c r="A97" s="9"/>
      <c r="B97" s="9"/>
      <c r="C97" s="14"/>
      <c r="D97" s="14"/>
      <c r="E97" s="18"/>
      <c r="F97" s="14"/>
    </row>
    <row r="98" spans="1:6" s="12" customFormat="1" ht="30.75" customHeight="1" x14ac:dyDescent="0.25">
      <c r="A98" s="9"/>
      <c r="B98" s="9"/>
      <c r="C98" s="14"/>
      <c r="D98" s="14"/>
      <c r="E98" s="18"/>
      <c r="F98" s="14"/>
    </row>
    <row r="99" spans="1:6" s="12" customFormat="1" ht="30.75" customHeight="1" x14ac:dyDescent="0.25">
      <c r="A99" s="9"/>
      <c r="B99" s="9"/>
      <c r="C99" s="14"/>
      <c r="D99" s="14"/>
      <c r="E99" s="18"/>
      <c r="F99" s="14"/>
    </row>
    <row r="100" spans="1:6" s="12" customFormat="1" ht="30.75" customHeight="1" x14ac:dyDescent="0.25">
      <c r="A100" s="9"/>
      <c r="B100" s="9"/>
      <c r="C100" s="14"/>
      <c r="D100" s="14"/>
      <c r="E100" s="18"/>
      <c r="F100" s="14"/>
    </row>
    <row r="101" spans="1:6" s="12" customFormat="1" ht="30.75" customHeight="1" x14ac:dyDescent="0.25">
      <c r="A101" s="9"/>
      <c r="B101" s="9"/>
      <c r="C101" s="14"/>
      <c r="D101" s="14"/>
      <c r="E101" s="18"/>
      <c r="F101" s="14"/>
    </row>
    <row r="102" spans="1:6" s="12" customFormat="1" ht="30.75" customHeight="1" x14ac:dyDescent="0.25">
      <c r="A102" s="9"/>
      <c r="B102" s="9"/>
      <c r="C102" s="14"/>
      <c r="D102" s="14"/>
      <c r="E102" s="18"/>
      <c r="F102" s="14"/>
    </row>
    <row r="103" spans="1:6" s="12" customFormat="1" ht="30.75" customHeight="1" x14ac:dyDescent="0.25">
      <c r="A103" s="9"/>
      <c r="B103" s="9"/>
      <c r="C103" s="14"/>
      <c r="D103" s="14"/>
      <c r="E103" s="18"/>
      <c r="F103" s="14"/>
    </row>
    <row r="104" spans="1:6" s="12" customFormat="1" ht="30.75" customHeight="1" x14ac:dyDescent="0.25">
      <c r="A104" s="9"/>
      <c r="B104" s="9"/>
      <c r="C104" s="14"/>
      <c r="D104" s="14"/>
      <c r="E104" s="18"/>
      <c r="F104" s="14"/>
    </row>
    <row r="105" spans="1:6" s="12" customFormat="1" ht="30.75" customHeight="1" x14ac:dyDescent="0.25">
      <c r="A105" s="9"/>
      <c r="B105" s="9"/>
      <c r="C105" s="14"/>
      <c r="D105" s="14"/>
      <c r="E105" s="18"/>
      <c r="F105" s="14"/>
    </row>
    <row r="106" spans="1:6" s="12" customFormat="1" ht="30.75" customHeight="1" x14ac:dyDescent="0.25">
      <c r="A106" s="9"/>
      <c r="B106" s="9"/>
      <c r="C106" s="14"/>
      <c r="D106" s="14"/>
      <c r="E106" s="18"/>
      <c r="F106" s="14"/>
    </row>
    <row r="107" spans="1:6" s="12" customFormat="1" ht="30.75" customHeight="1" x14ac:dyDescent="0.25">
      <c r="A107" s="9"/>
      <c r="B107" s="9"/>
      <c r="C107" s="14"/>
      <c r="D107" s="14"/>
      <c r="E107" s="18"/>
      <c r="F107" s="14"/>
    </row>
    <row r="108" spans="1:6" s="12" customFormat="1" ht="30.75" customHeight="1" x14ac:dyDescent="0.25">
      <c r="A108" s="9"/>
      <c r="B108" s="9"/>
      <c r="C108" s="14"/>
      <c r="D108" s="14"/>
      <c r="E108" s="18"/>
      <c r="F108" s="14"/>
    </row>
    <row r="109" spans="1:6" s="12" customFormat="1" ht="30.75" customHeight="1" x14ac:dyDescent="0.25">
      <c r="A109" s="9"/>
      <c r="B109" s="9"/>
      <c r="C109" s="14"/>
      <c r="D109" s="14"/>
      <c r="E109" s="18"/>
      <c r="F109" s="14"/>
    </row>
    <row r="110" spans="1:6" s="12" customFormat="1" ht="30.75" customHeight="1" x14ac:dyDescent="0.25">
      <c r="A110" s="9"/>
      <c r="B110" s="9"/>
      <c r="C110" s="14"/>
      <c r="D110" s="14"/>
      <c r="E110" s="18"/>
      <c r="F110" s="14"/>
    </row>
    <row r="111" spans="1:6" s="12" customFormat="1" ht="30.75" customHeight="1" x14ac:dyDescent="0.25">
      <c r="A111" s="9"/>
      <c r="B111" s="9"/>
      <c r="C111" s="14"/>
      <c r="D111" s="14"/>
      <c r="E111" s="18"/>
      <c r="F111" s="14"/>
    </row>
    <row r="112" spans="1:6" s="12" customFormat="1" ht="30.75" customHeight="1" x14ac:dyDescent="0.25">
      <c r="A112" s="9"/>
      <c r="B112" s="9"/>
      <c r="C112" s="14"/>
      <c r="D112" s="14"/>
      <c r="E112" s="18"/>
      <c r="F112" s="14"/>
    </row>
    <row r="113" spans="1:6" s="12" customFormat="1" ht="30.75" customHeight="1" x14ac:dyDescent="0.25">
      <c r="A113" s="9"/>
      <c r="B113" s="9"/>
      <c r="C113" s="14"/>
      <c r="D113" s="14"/>
      <c r="E113" s="18"/>
      <c r="F113" s="14"/>
    </row>
    <row r="114" spans="1:6" s="95" customFormat="1" ht="16.5" x14ac:dyDescent="0.3">
      <c r="E114" s="96"/>
      <c r="F114" s="97"/>
    </row>
  </sheetData>
  <sheetProtection password="CDD8" sheet="1" selectLockedCells="1"/>
  <mergeCells count="6">
    <mergeCell ref="A9:B9"/>
    <mergeCell ref="A1:F1"/>
    <mergeCell ref="B2:F2"/>
    <mergeCell ref="A5:B5"/>
    <mergeCell ref="A4:D4"/>
    <mergeCell ref="A7:B7"/>
  </mergeCells>
  <conditionalFormatting sqref="C5:C9">
    <cfRule type="cellIs" dxfId="324" priority="5" operator="equal">
      <formula>"NO"</formula>
    </cfRule>
    <cfRule type="cellIs" dxfId="323" priority="6" operator="equal">
      <formula>"YES"</formula>
    </cfRule>
  </conditionalFormatting>
  <conditionalFormatting sqref="D13:D113">
    <cfRule type="cellIs" dxfId="322" priority="4" operator="equal">
      <formula>"NO"</formula>
    </cfRule>
  </conditionalFormatting>
  <conditionalFormatting sqref="F13:F113">
    <cfRule type="cellIs" dxfId="321" priority="2" operator="equal">
      <formula>"NO"</formula>
    </cfRule>
  </conditionalFormatting>
  <conditionalFormatting sqref="C13:C113">
    <cfRule type="containsText" dxfId="320" priority="1" operator="containsText" text="YES">
      <formula>NOT(ISERROR(SEARCH("YES",C13)))</formula>
    </cfRule>
  </conditionalFormatting>
  <dataValidations count="2">
    <dataValidation type="list" allowBlank="1" showInputMessage="1" showErrorMessage="1" sqref="C9">
      <formula1>$C$1:$C$2</formula1>
    </dataValidation>
    <dataValidation type="list" allowBlank="1" showInputMessage="1" showErrorMessage="1" sqref="C5">
      <formula1>$C$1:$C$2</formula1>
    </dataValidation>
  </dataValidations>
  <pageMargins left="0.7" right="0.7" top="0.75" bottom="0.75" header="0.3" footer="0.3"/>
  <pageSetup paperSize="5" scale="62" fitToHeight="0" orientation="landscape"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LIST!$C$1:$C$2</xm:f>
          </x14:formula1>
          <xm:sqref>C7</xm:sqref>
        </x14:dataValidation>
        <x14:dataValidation type="list" allowBlank="1" showInputMessage="1" showErrorMessage="1">
          <x14:formula1>
            <xm:f>LIST!#REF!</xm:f>
          </x14:formula1>
          <xm:sqref>C117:C123</xm:sqref>
        </x14:dataValidation>
        <x14:dataValidation type="list" allowBlank="1" showInputMessage="1" showErrorMessage="1">
          <x14:formula1>
            <xm:f>LIST!#REF!</xm:f>
          </x14:formula1>
          <xm:sqref>D114:D116</xm:sqref>
        </x14:dataValidation>
        <x14:dataValidation type="list" allowBlank="1" showInputMessage="1" showErrorMessage="1">
          <x14:formula1>
            <xm:f>LIST!$B$1:$B$2</xm:f>
          </x14:formula1>
          <xm:sqref>C13:D113 F13:F113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107"/>
  <sheetViews>
    <sheetView zoomScaleNormal="100" workbookViewId="0">
      <selection activeCell="B3" sqref="B3"/>
    </sheetView>
  </sheetViews>
  <sheetFormatPr defaultColWidth="9.140625" defaultRowHeight="15" x14ac:dyDescent="0.25"/>
  <cols>
    <col min="1" max="1" width="53.42578125" style="106" bestFit="1" customWidth="1"/>
    <col min="2" max="2" width="37.42578125" style="106" customWidth="1"/>
    <col min="3" max="3" width="37.42578125" style="7" hidden="1" customWidth="1"/>
    <col min="4" max="4" width="37.42578125" style="7" customWidth="1"/>
    <col min="5" max="5" width="16.7109375" style="7" customWidth="1"/>
    <col min="6" max="6" width="16.7109375" style="106" customWidth="1"/>
    <col min="7" max="7" width="15" style="106" hidden="1" customWidth="1"/>
    <col min="8" max="8" width="20.7109375" style="7" customWidth="1"/>
    <col min="9" max="9" width="17.28515625" style="106" customWidth="1"/>
    <col min="10" max="11" width="13.5703125" style="106" hidden="1" customWidth="1"/>
    <col min="12" max="12" width="14.85546875" style="131" customWidth="1"/>
    <col min="13" max="14" width="9.140625" style="106"/>
    <col min="15" max="15" width="10.140625" style="106" bestFit="1" customWidth="1"/>
    <col min="16" max="16384" width="9.140625" style="106"/>
  </cols>
  <sheetData>
    <row r="1" spans="1:15" s="107" customFormat="1" ht="52.5" customHeight="1" x14ac:dyDescent="0.2">
      <c r="A1" s="141" t="s">
        <v>54</v>
      </c>
      <c r="B1" s="141"/>
      <c r="C1" s="141"/>
      <c r="D1" s="141"/>
      <c r="E1" s="141"/>
      <c r="F1" s="141"/>
      <c r="G1" s="141"/>
      <c r="H1" s="141"/>
      <c r="I1" s="141"/>
      <c r="J1" s="141"/>
      <c r="K1" s="141"/>
      <c r="L1" s="141"/>
    </row>
    <row r="2" spans="1:15" s="108" customFormat="1" ht="33.75" customHeight="1" x14ac:dyDescent="0.25">
      <c r="A2" s="111" t="s">
        <v>66</v>
      </c>
      <c r="B2" s="152" t="str">
        <f>'Information Sheet-COMPLETE 1st'!B2:F2</f>
        <v>INDIQUEZ LA DÉNOMINATION SOCIALE OU LE NOM DE L'ENTREPRISE ICI</v>
      </c>
      <c r="C2" s="152"/>
      <c r="D2" s="152"/>
      <c r="E2" s="152"/>
      <c r="F2" s="152"/>
      <c r="G2" s="152"/>
      <c r="H2" s="152"/>
      <c r="I2" s="152"/>
      <c r="J2" s="152"/>
      <c r="K2" s="152"/>
      <c r="L2" s="152"/>
    </row>
    <row r="3" spans="1:15" s="108" customFormat="1" ht="8.25" customHeight="1" x14ac:dyDescent="0.25">
      <c r="A3" s="112"/>
      <c r="B3" s="10"/>
      <c r="C3" s="15"/>
      <c r="D3" s="15"/>
      <c r="E3" s="17"/>
      <c r="F3" s="10"/>
      <c r="G3" s="10"/>
      <c r="H3" s="17"/>
      <c r="I3" s="10"/>
      <c r="L3" s="129"/>
    </row>
    <row r="4" spans="1:15" s="108" customFormat="1" ht="6.75" customHeight="1" x14ac:dyDescent="0.25">
      <c r="A4" s="112"/>
      <c r="B4" s="112"/>
      <c r="C4" s="22"/>
      <c r="D4" s="15"/>
      <c r="E4" s="15"/>
      <c r="F4" s="112"/>
      <c r="G4" s="112"/>
      <c r="H4" s="15"/>
      <c r="I4" s="112"/>
      <c r="L4" s="129"/>
    </row>
    <row r="5" spans="1:15" s="24" customFormat="1" ht="135" x14ac:dyDescent="0.25">
      <c r="A5" s="89" t="s">
        <v>60</v>
      </c>
      <c r="B5" s="89" t="s">
        <v>61</v>
      </c>
      <c r="C5" s="89" t="s">
        <v>34</v>
      </c>
      <c r="D5" s="89" t="s">
        <v>67</v>
      </c>
      <c r="E5" s="89" t="s">
        <v>68</v>
      </c>
      <c r="F5" s="89" t="s">
        <v>69</v>
      </c>
      <c r="G5" s="89" t="s">
        <v>10</v>
      </c>
      <c r="H5" s="89" t="s">
        <v>70</v>
      </c>
      <c r="I5" s="89" t="s">
        <v>71</v>
      </c>
      <c r="J5" s="89" t="s">
        <v>0</v>
      </c>
      <c r="K5" s="89" t="s">
        <v>43</v>
      </c>
      <c r="L5" s="127" t="s">
        <v>72</v>
      </c>
      <c r="M5" s="90"/>
    </row>
    <row r="6" spans="1:15" ht="30.75" customHeight="1" x14ac:dyDescent="0.25">
      <c r="A6" s="113">
        <f>'Information Sheet-COMPLETE 1st'!A13</f>
        <v>0</v>
      </c>
      <c r="B6" s="107">
        <f>'Information Sheet-COMPLETE 1st'!B13</f>
        <v>0</v>
      </c>
      <c r="C6" s="2" t="s">
        <v>6</v>
      </c>
      <c r="E6" s="118"/>
      <c r="F6" s="118"/>
      <c r="G6" s="80"/>
      <c r="H6" s="114">
        <v>0</v>
      </c>
      <c r="I6" s="82">
        <v>0</v>
      </c>
      <c r="J6" s="115">
        <f>20-H6</f>
        <v>20</v>
      </c>
      <c r="K6" s="115" t="str">
        <f t="shared" ref="K6:K37" si="0">IF(AND(J6&lt;=3.99,L13&gt;(-100)),J6,"$4.00")</f>
        <v>$4.00</v>
      </c>
      <c r="L6" s="130" t="str">
        <f t="shared" ref="L6:L37" si="1">IF(OR(H6&gt;19.99,H6&lt;13.71),"0",K6*I6)</f>
        <v>0</v>
      </c>
      <c r="O6" s="119"/>
    </row>
    <row r="7" spans="1:15" ht="30.75" customHeight="1" x14ac:dyDescent="0.25">
      <c r="A7" s="113">
        <f>'Information Sheet-COMPLETE 1st'!A14</f>
        <v>0</v>
      </c>
      <c r="B7" s="107">
        <f>'Information Sheet-COMPLETE 1st'!B14</f>
        <v>0</v>
      </c>
      <c r="C7" s="2" t="s">
        <v>6</v>
      </c>
      <c r="E7" s="116">
        <f>E6</f>
        <v>0</v>
      </c>
      <c r="F7" s="116">
        <f t="shared" ref="E7:F9" si="2">F6</f>
        <v>0</v>
      </c>
      <c r="G7" s="80"/>
      <c r="H7" s="114">
        <v>0</v>
      </c>
      <c r="I7" s="82">
        <v>0</v>
      </c>
      <c r="J7" s="115">
        <f>20-H7</f>
        <v>20</v>
      </c>
      <c r="K7" s="115" t="str">
        <f t="shared" si="0"/>
        <v>$4.00</v>
      </c>
      <c r="L7" s="130" t="str">
        <f t="shared" si="1"/>
        <v>0</v>
      </c>
    </row>
    <row r="8" spans="1:15" ht="30.75" customHeight="1" x14ac:dyDescent="0.25">
      <c r="A8" s="113">
        <f>'Information Sheet-COMPLETE 1st'!A15</f>
        <v>0</v>
      </c>
      <c r="B8" s="107">
        <f>'Information Sheet-COMPLETE 1st'!B15</f>
        <v>0</v>
      </c>
      <c r="C8" s="2" t="s">
        <v>6</v>
      </c>
      <c r="E8" s="116">
        <f t="shared" si="2"/>
        <v>0</v>
      </c>
      <c r="F8" s="116">
        <f t="shared" si="2"/>
        <v>0</v>
      </c>
      <c r="G8" s="80"/>
      <c r="H8" s="114">
        <v>0</v>
      </c>
      <c r="I8" s="82">
        <v>0</v>
      </c>
      <c r="J8" s="115">
        <f>20-H8</f>
        <v>20</v>
      </c>
      <c r="K8" s="115" t="str">
        <f t="shared" si="0"/>
        <v>$4.00</v>
      </c>
      <c r="L8" s="130" t="str">
        <f t="shared" si="1"/>
        <v>0</v>
      </c>
    </row>
    <row r="9" spans="1:15" ht="30.75" customHeight="1" x14ac:dyDescent="0.25">
      <c r="A9" s="113">
        <f>'Information Sheet-COMPLETE 1st'!A16</f>
        <v>0</v>
      </c>
      <c r="B9" s="107">
        <f>'Information Sheet-COMPLETE 1st'!B16</f>
        <v>0</v>
      </c>
      <c r="C9" s="2" t="s">
        <v>6</v>
      </c>
      <c r="E9" s="116">
        <f t="shared" si="2"/>
        <v>0</v>
      </c>
      <c r="F9" s="116">
        <f t="shared" si="2"/>
        <v>0</v>
      </c>
      <c r="G9" s="80"/>
      <c r="H9" s="114">
        <v>0</v>
      </c>
      <c r="I9" s="82">
        <v>0</v>
      </c>
      <c r="J9" s="115">
        <f>20-H9</f>
        <v>20</v>
      </c>
      <c r="K9" s="115" t="str">
        <f t="shared" si="0"/>
        <v>$4.00</v>
      </c>
      <c r="L9" s="130" t="str">
        <f t="shared" si="1"/>
        <v>0</v>
      </c>
    </row>
    <row r="10" spans="1:15" s="108" customFormat="1" ht="30.75" customHeight="1" x14ac:dyDescent="0.25">
      <c r="A10" s="113">
        <f>'Information Sheet-COMPLETE 1st'!A17</f>
        <v>0</v>
      </c>
      <c r="B10" s="107">
        <f>'Information Sheet-COMPLETE 1st'!B17</f>
        <v>0</v>
      </c>
      <c r="C10" s="2" t="s">
        <v>6</v>
      </c>
      <c r="D10" s="7"/>
      <c r="E10" s="116">
        <f t="shared" ref="E10:E38" si="3">E9</f>
        <v>0</v>
      </c>
      <c r="F10" s="116">
        <f t="shared" ref="F10:F38" si="4">F9</f>
        <v>0</v>
      </c>
      <c r="G10" s="80"/>
      <c r="H10" s="114">
        <v>0</v>
      </c>
      <c r="I10" s="82">
        <v>0</v>
      </c>
      <c r="J10" s="115">
        <f t="shared" ref="J10:J37" si="5">20-H10</f>
        <v>20</v>
      </c>
      <c r="K10" s="115" t="str">
        <f t="shared" si="0"/>
        <v>$4.00</v>
      </c>
      <c r="L10" s="130" t="str">
        <f t="shared" si="1"/>
        <v>0</v>
      </c>
      <c r="M10" s="106"/>
    </row>
    <row r="11" spans="1:15" s="108" customFormat="1" ht="30.75" customHeight="1" x14ac:dyDescent="0.25">
      <c r="A11" s="113">
        <f>'Information Sheet-COMPLETE 1st'!A18</f>
        <v>0</v>
      </c>
      <c r="B11" s="107">
        <f>'Information Sheet-COMPLETE 1st'!B18</f>
        <v>0</v>
      </c>
      <c r="C11" s="2" t="s">
        <v>6</v>
      </c>
      <c r="D11" s="7"/>
      <c r="E11" s="116">
        <f t="shared" si="3"/>
        <v>0</v>
      </c>
      <c r="F11" s="116">
        <f t="shared" si="4"/>
        <v>0</v>
      </c>
      <c r="G11" s="80"/>
      <c r="H11" s="114">
        <v>0</v>
      </c>
      <c r="I11" s="82">
        <v>0</v>
      </c>
      <c r="J11" s="115">
        <f t="shared" si="5"/>
        <v>20</v>
      </c>
      <c r="K11" s="115" t="str">
        <f t="shared" si="0"/>
        <v>$4.00</v>
      </c>
      <c r="L11" s="130" t="str">
        <f t="shared" si="1"/>
        <v>0</v>
      </c>
      <c r="M11" s="106"/>
    </row>
    <row r="12" spans="1:15" s="108" customFormat="1" ht="30.75" customHeight="1" x14ac:dyDescent="0.25">
      <c r="A12" s="113">
        <f>'Information Sheet-COMPLETE 1st'!A19</f>
        <v>0</v>
      </c>
      <c r="B12" s="107">
        <f>'Information Sheet-COMPLETE 1st'!B19</f>
        <v>0</v>
      </c>
      <c r="C12" s="2" t="s">
        <v>6</v>
      </c>
      <c r="D12" s="7"/>
      <c r="E12" s="116">
        <f t="shared" si="3"/>
        <v>0</v>
      </c>
      <c r="F12" s="116">
        <f t="shared" si="4"/>
        <v>0</v>
      </c>
      <c r="G12" s="80"/>
      <c r="H12" s="114">
        <v>0</v>
      </c>
      <c r="I12" s="82">
        <v>0</v>
      </c>
      <c r="J12" s="115">
        <f t="shared" si="5"/>
        <v>20</v>
      </c>
      <c r="K12" s="115" t="str">
        <f t="shared" si="0"/>
        <v>$4.00</v>
      </c>
      <c r="L12" s="130" t="str">
        <f t="shared" si="1"/>
        <v>0</v>
      </c>
      <c r="M12" s="106"/>
    </row>
    <row r="13" spans="1:15" s="108" customFormat="1" ht="30.75" customHeight="1" x14ac:dyDescent="0.25">
      <c r="A13" s="113">
        <f>'Information Sheet-COMPLETE 1st'!A20</f>
        <v>0</v>
      </c>
      <c r="B13" s="107">
        <f>'Information Sheet-COMPLETE 1st'!B20</f>
        <v>0</v>
      </c>
      <c r="C13" s="2" t="s">
        <v>6</v>
      </c>
      <c r="D13" s="7"/>
      <c r="E13" s="116">
        <f t="shared" si="3"/>
        <v>0</v>
      </c>
      <c r="F13" s="116">
        <f t="shared" si="4"/>
        <v>0</v>
      </c>
      <c r="G13" s="80"/>
      <c r="H13" s="114">
        <v>0</v>
      </c>
      <c r="I13" s="82">
        <v>0</v>
      </c>
      <c r="J13" s="115">
        <f t="shared" si="5"/>
        <v>20</v>
      </c>
      <c r="K13" s="115" t="str">
        <f t="shared" si="0"/>
        <v>$4.00</v>
      </c>
      <c r="L13" s="130" t="str">
        <f t="shared" si="1"/>
        <v>0</v>
      </c>
      <c r="M13" s="106"/>
    </row>
    <row r="14" spans="1:15" s="108" customFormat="1" ht="30.75" customHeight="1" x14ac:dyDescent="0.25">
      <c r="A14" s="113">
        <f>'Information Sheet-COMPLETE 1st'!A21</f>
        <v>0</v>
      </c>
      <c r="B14" s="107">
        <f>'Information Sheet-COMPLETE 1st'!B21</f>
        <v>0</v>
      </c>
      <c r="C14" s="2" t="s">
        <v>6</v>
      </c>
      <c r="D14" s="7"/>
      <c r="E14" s="116">
        <f t="shared" si="3"/>
        <v>0</v>
      </c>
      <c r="F14" s="116">
        <f t="shared" si="4"/>
        <v>0</v>
      </c>
      <c r="G14" s="80"/>
      <c r="H14" s="114">
        <v>0</v>
      </c>
      <c r="I14" s="82">
        <v>0</v>
      </c>
      <c r="J14" s="115">
        <f t="shared" si="5"/>
        <v>20</v>
      </c>
      <c r="K14" s="115" t="str">
        <f t="shared" si="0"/>
        <v>$4.00</v>
      </c>
      <c r="L14" s="130" t="str">
        <f t="shared" si="1"/>
        <v>0</v>
      </c>
      <c r="M14" s="106"/>
    </row>
    <row r="15" spans="1:15" s="108" customFormat="1" ht="30.75" customHeight="1" x14ac:dyDescent="0.25">
      <c r="A15" s="113">
        <f>'Information Sheet-COMPLETE 1st'!A22</f>
        <v>0</v>
      </c>
      <c r="B15" s="107">
        <f>'Information Sheet-COMPLETE 1st'!B22</f>
        <v>0</v>
      </c>
      <c r="C15" s="2" t="s">
        <v>6</v>
      </c>
      <c r="D15" s="7"/>
      <c r="E15" s="116">
        <f t="shared" si="3"/>
        <v>0</v>
      </c>
      <c r="F15" s="116">
        <f t="shared" si="4"/>
        <v>0</v>
      </c>
      <c r="G15" s="80"/>
      <c r="H15" s="114">
        <v>0</v>
      </c>
      <c r="I15" s="82">
        <v>0</v>
      </c>
      <c r="J15" s="115">
        <f t="shared" si="5"/>
        <v>20</v>
      </c>
      <c r="K15" s="115" t="str">
        <f t="shared" si="0"/>
        <v>$4.00</v>
      </c>
      <c r="L15" s="130" t="str">
        <f t="shared" si="1"/>
        <v>0</v>
      </c>
      <c r="M15" s="106"/>
    </row>
    <row r="16" spans="1:15" s="108" customFormat="1" ht="30.75" customHeight="1" x14ac:dyDescent="0.25">
      <c r="A16" s="113">
        <f>'Information Sheet-COMPLETE 1st'!A23</f>
        <v>0</v>
      </c>
      <c r="B16" s="107">
        <f>'Information Sheet-COMPLETE 1st'!B23</f>
        <v>0</v>
      </c>
      <c r="C16" s="2" t="s">
        <v>6</v>
      </c>
      <c r="D16" s="7"/>
      <c r="E16" s="116">
        <f t="shared" si="3"/>
        <v>0</v>
      </c>
      <c r="F16" s="116">
        <f t="shared" si="4"/>
        <v>0</v>
      </c>
      <c r="G16" s="80"/>
      <c r="H16" s="114">
        <v>0</v>
      </c>
      <c r="I16" s="82">
        <v>0</v>
      </c>
      <c r="J16" s="115">
        <f t="shared" si="5"/>
        <v>20</v>
      </c>
      <c r="K16" s="115" t="str">
        <f t="shared" si="0"/>
        <v>$4.00</v>
      </c>
      <c r="L16" s="130" t="str">
        <f t="shared" si="1"/>
        <v>0</v>
      </c>
      <c r="M16" s="106"/>
    </row>
    <row r="17" spans="1:13" s="108" customFormat="1" ht="30.75" customHeight="1" x14ac:dyDescent="0.25">
      <c r="A17" s="113">
        <f>'Information Sheet-COMPLETE 1st'!A24</f>
        <v>0</v>
      </c>
      <c r="B17" s="107">
        <f>'Information Sheet-COMPLETE 1st'!B24</f>
        <v>0</v>
      </c>
      <c r="C17" s="2" t="s">
        <v>6</v>
      </c>
      <c r="D17" s="7"/>
      <c r="E17" s="116">
        <f t="shared" si="3"/>
        <v>0</v>
      </c>
      <c r="F17" s="116">
        <f t="shared" si="4"/>
        <v>0</v>
      </c>
      <c r="G17" s="80"/>
      <c r="H17" s="114">
        <v>0</v>
      </c>
      <c r="I17" s="82">
        <v>0</v>
      </c>
      <c r="J17" s="115">
        <f t="shared" si="5"/>
        <v>20</v>
      </c>
      <c r="K17" s="115" t="str">
        <f t="shared" si="0"/>
        <v>$4.00</v>
      </c>
      <c r="L17" s="130" t="str">
        <f t="shared" si="1"/>
        <v>0</v>
      </c>
      <c r="M17" s="106"/>
    </row>
    <row r="18" spans="1:13" s="108" customFormat="1" ht="30.75" customHeight="1" x14ac:dyDescent="0.25">
      <c r="A18" s="113">
        <f>'Information Sheet-COMPLETE 1st'!A25</f>
        <v>0</v>
      </c>
      <c r="B18" s="107">
        <f>'Information Sheet-COMPLETE 1st'!B25</f>
        <v>0</v>
      </c>
      <c r="C18" s="2" t="s">
        <v>6</v>
      </c>
      <c r="D18" s="7"/>
      <c r="E18" s="116">
        <f t="shared" si="3"/>
        <v>0</v>
      </c>
      <c r="F18" s="116">
        <f t="shared" si="4"/>
        <v>0</v>
      </c>
      <c r="G18" s="80"/>
      <c r="H18" s="114">
        <v>0</v>
      </c>
      <c r="I18" s="82">
        <v>0</v>
      </c>
      <c r="J18" s="115">
        <f t="shared" si="5"/>
        <v>20</v>
      </c>
      <c r="K18" s="115" t="str">
        <f t="shared" si="0"/>
        <v>$4.00</v>
      </c>
      <c r="L18" s="130" t="str">
        <f t="shared" si="1"/>
        <v>0</v>
      </c>
      <c r="M18" s="106"/>
    </row>
    <row r="19" spans="1:13" s="108" customFormat="1" ht="30.75" customHeight="1" x14ac:dyDescent="0.25">
      <c r="A19" s="113">
        <f>'Information Sheet-COMPLETE 1st'!A26</f>
        <v>0</v>
      </c>
      <c r="B19" s="107">
        <f>'Information Sheet-COMPLETE 1st'!B26</f>
        <v>0</v>
      </c>
      <c r="C19" s="2" t="s">
        <v>6</v>
      </c>
      <c r="D19" s="7"/>
      <c r="E19" s="116">
        <f t="shared" si="3"/>
        <v>0</v>
      </c>
      <c r="F19" s="116">
        <f t="shared" si="4"/>
        <v>0</v>
      </c>
      <c r="G19" s="80"/>
      <c r="H19" s="114">
        <v>0</v>
      </c>
      <c r="I19" s="82">
        <v>0</v>
      </c>
      <c r="J19" s="115">
        <f t="shared" si="5"/>
        <v>20</v>
      </c>
      <c r="K19" s="115" t="str">
        <f t="shared" si="0"/>
        <v>$4.00</v>
      </c>
      <c r="L19" s="130" t="str">
        <f t="shared" si="1"/>
        <v>0</v>
      </c>
      <c r="M19" s="106"/>
    </row>
    <row r="20" spans="1:13" s="108" customFormat="1" ht="30.75" customHeight="1" x14ac:dyDescent="0.25">
      <c r="A20" s="113">
        <f>'Information Sheet-COMPLETE 1st'!A27</f>
        <v>0</v>
      </c>
      <c r="B20" s="107">
        <f>'Information Sheet-COMPLETE 1st'!B27</f>
        <v>0</v>
      </c>
      <c r="C20" s="2" t="s">
        <v>6</v>
      </c>
      <c r="D20" s="7"/>
      <c r="E20" s="116">
        <f t="shared" si="3"/>
        <v>0</v>
      </c>
      <c r="F20" s="116">
        <f t="shared" si="4"/>
        <v>0</v>
      </c>
      <c r="G20" s="80"/>
      <c r="H20" s="114">
        <v>0</v>
      </c>
      <c r="I20" s="82">
        <v>0</v>
      </c>
      <c r="J20" s="115">
        <f t="shared" si="5"/>
        <v>20</v>
      </c>
      <c r="K20" s="115" t="str">
        <f t="shared" si="0"/>
        <v>$4.00</v>
      </c>
      <c r="L20" s="130" t="str">
        <f t="shared" si="1"/>
        <v>0</v>
      </c>
      <c r="M20" s="106"/>
    </row>
    <row r="21" spans="1:13" s="108" customFormat="1" ht="30.75" customHeight="1" x14ac:dyDescent="0.25">
      <c r="A21" s="113">
        <f>'Information Sheet-COMPLETE 1st'!A28</f>
        <v>0</v>
      </c>
      <c r="B21" s="107">
        <f>'Information Sheet-COMPLETE 1st'!B28</f>
        <v>0</v>
      </c>
      <c r="C21" s="2" t="s">
        <v>6</v>
      </c>
      <c r="D21" s="7"/>
      <c r="E21" s="116">
        <f t="shared" si="3"/>
        <v>0</v>
      </c>
      <c r="F21" s="116">
        <f t="shared" si="4"/>
        <v>0</v>
      </c>
      <c r="G21" s="80"/>
      <c r="H21" s="114">
        <v>0</v>
      </c>
      <c r="I21" s="82">
        <v>0</v>
      </c>
      <c r="J21" s="115">
        <f t="shared" si="5"/>
        <v>20</v>
      </c>
      <c r="K21" s="115" t="str">
        <f t="shared" si="0"/>
        <v>$4.00</v>
      </c>
      <c r="L21" s="130" t="str">
        <f t="shared" si="1"/>
        <v>0</v>
      </c>
      <c r="M21" s="106"/>
    </row>
    <row r="22" spans="1:13" s="108" customFormat="1" ht="30.75" customHeight="1" x14ac:dyDescent="0.25">
      <c r="A22" s="113">
        <f>'Information Sheet-COMPLETE 1st'!A29</f>
        <v>0</v>
      </c>
      <c r="B22" s="107">
        <f>'Information Sheet-COMPLETE 1st'!B29</f>
        <v>0</v>
      </c>
      <c r="C22" s="2" t="s">
        <v>6</v>
      </c>
      <c r="D22" s="7"/>
      <c r="E22" s="116">
        <f t="shared" si="3"/>
        <v>0</v>
      </c>
      <c r="F22" s="116">
        <f t="shared" si="4"/>
        <v>0</v>
      </c>
      <c r="G22" s="80"/>
      <c r="H22" s="114">
        <v>0</v>
      </c>
      <c r="I22" s="82">
        <v>0</v>
      </c>
      <c r="J22" s="115">
        <f t="shared" si="5"/>
        <v>20</v>
      </c>
      <c r="K22" s="115" t="str">
        <f t="shared" si="0"/>
        <v>$4.00</v>
      </c>
      <c r="L22" s="130" t="str">
        <f t="shared" si="1"/>
        <v>0</v>
      </c>
      <c r="M22" s="106"/>
    </row>
    <row r="23" spans="1:13" s="108" customFormat="1" ht="30.75" customHeight="1" x14ac:dyDescent="0.25">
      <c r="A23" s="113">
        <f>'Information Sheet-COMPLETE 1st'!A30</f>
        <v>0</v>
      </c>
      <c r="B23" s="107">
        <f>'Information Sheet-COMPLETE 1st'!B30</f>
        <v>0</v>
      </c>
      <c r="C23" s="2" t="s">
        <v>6</v>
      </c>
      <c r="D23" s="7"/>
      <c r="E23" s="116">
        <f t="shared" si="3"/>
        <v>0</v>
      </c>
      <c r="F23" s="116">
        <f t="shared" si="4"/>
        <v>0</v>
      </c>
      <c r="G23" s="80"/>
      <c r="H23" s="114">
        <v>0</v>
      </c>
      <c r="I23" s="82">
        <v>0</v>
      </c>
      <c r="J23" s="115">
        <f t="shared" si="5"/>
        <v>20</v>
      </c>
      <c r="K23" s="115" t="str">
        <f t="shared" si="0"/>
        <v>$4.00</v>
      </c>
      <c r="L23" s="130" t="str">
        <f t="shared" si="1"/>
        <v>0</v>
      </c>
      <c r="M23" s="106"/>
    </row>
    <row r="24" spans="1:13" s="108" customFormat="1" ht="30.75" customHeight="1" x14ac:dyDescent="0.25">
      <c r="A24" s="113">
        <f>'Information Sheet-COMPLETE 1st'!A31</f>
        <v>0</v>
      </c>
      <c r="B24" s="107">
        <f>'Information Sheet-COMPLETE 1st'!B31</f>
        <v>0</v>
      </c>
      <c r="C24" s="2" t="s">
        <v>6</v>
      </c>
      <c r="D24" s="7"/>
      <c r="E24" s="116">
        <f t="shared" si="3"/>
        <v>0</v>
      </c>
      <c r="F24" s="116">
        <f t="shared" si="4"/>
        <v>0</v>
      </c>
      <c r="G24" s="80"/>
      <c r="H24" s="114">
        <v>0</v>
      </c>
      <c r="I24" s="82">
        <v>0</v>
      </c>
      <c r="J24" s="115">
        <f t="shared" si="5"/>
        <v>20</v>
      </c>
      <c r="K24" s="115" t="str">
        <f t="shared" si="0"/>
        <v>$4.00</v>
      </c>
      <c r="L24" s="130" t="str">
        <f t="shared" si="1"/>
        <v>0</v>
      </c>
      <c r="M24" s="106"/>
    </row>
    <row r="25" spans="1:13" s="108" customFormat="1" ht="30.75" customHeight="1" x14ac:dyDescent="0.25">
      <c r="A25" s="113">
        <f>'Information Sheet-COMPLETE 1st'!A32</f>
        <v>0</v>
      </c>
      <c r="B25" s="107">
        <f>'Information Sheet-COMPLETE 1st'!B32</f>
        <v>0</v>
      </c>
      <c r="C25" s="2" t="s">
        <v>6</v>
      </c>
      <c r="D25" s="7"/>
      <c r="E25" s="116">
        <f t="shared" si="3"/>
        <v>0</v>
      </c>
      <c r="F25" s="116">
        <f t="shared" si="4"/>
        <v>0</v>
      </c>
      <c r="G25" s="80"/>
      <c r="H25" s="114">
        <v>0</v>
      </c>
      <c r="I25" s="82">
        <v>0</v>
      </c>
      <c r="J25" s="115">
        <f t="shared" si="5"/>
        <v>20</v>
      </c>
      <c r="K25" s="115" t="str">
        <f t="shared" si="0"/>
        <v>$4.00</v>
      </c>
      <c r="L25" s="130" t="str">
        <f t="shared" si="1"/>
        <v>0</v>
      </c>
      <c r="M25" s="106"/>
    </row>
    <row r="26" spans="1:13" s="108" customFormat="1" ht="30.75" customHeight="1" x14ac:dyDescent="0.25">
      <c r="A26" s="113">
        <f>'Information Sheet-COMPLETE 1st'!A33</f>
        <v>0</v>
      </c>
      <c r="B26" s="107">
        <f>'Information Sheet-COMPLETE 1st'!B33</f>
        <v>0</v>
      </c>
      <c r="C26" s="2" t="s">
        <v>6</v>
      </c>
      <c r="D26" s="7"/>
      <c r="E26" s="116">
        <f t="shared" si="3"/>
        <v>0</v>
      </c>
      <c r="F26" s="116">
        <f t="shared" si="4"/>
        <v>0</v>
      </c>
      <c r="G26" s="80"/>
      <c r="H26" s="114">
        <v>0</v>
      </c>
      <c r="I26" s="82">
        <v>0</v>
      </c>
      <c r="J26" s="115">
        <f t="shared" si="5"/>
        <v>20</v>
      </c>
      <c r="K26" s="115" t="str">
        <f t="shared" si="0"/>
        <v>$4.00</v>
      </c>
      <c r="L26" s="130" t="str">
        <f t="shared" si="1"/>
        <v>0</v>
      </c>
      <c r="M26" s="106"/>
    </row>
    <row r="27" spans="1:13" s="108" customFormat="1" ht="30.75" customHeight="1" x14ac:dyDescent="0.25">
      <c r="A27" s="113">
        <f>'Information Sheet-COMPLETE 1st'!A34</f>
        <v>0</v>
      </c>
      <c r="B27" s="107">
        <f>'Information Sheet-COMPLETE 1st'!B34</f>
        <v>0</v>
      </c>
      <c r="C27" s="2" t="s">
        <v>6</v>
      </c>
      <c r="D27" s="7"/>
      <c r="E27" s="116">
        <f t="shared" si="3"/>
        <v>0</v>
      </c>
      <c r="F27" s="116">
        <f t="shared" si="4"/>
        <v>0</v>
      </c>
      <c r="G27" s="80"/>
      <c r="H27" s="114">
        <v>0</v>
      </c>
      <c r="I27" s="82">
        <v>0</v>
      </c>
      <c r="J27" s="115">
        <f t="shared" si="5"/>
        <v>20</v>
      </c>
      <c r="K27" s="115" t="str">
        <f t="shared" si="0"/>
        <v>$4.00</v>
      </c>
      <c r="L27" s="130" t="str">
        <f t="shared" si="1"/>
        <v>0</v>
      </c>
      <c r="M27" s="106"/>
    </row>
    <row r="28" spans="1:13" s="108" customFormat="1" ht="30.75" customHeight="1" x14ac:dyDescent="0.25">
      <c r="A28" s="113">
        <f>'Information Sheet-COMPLETE 1st'!A35</f>
        <v>0</v>
      </c>
      <c r="B28" s="107">
        <f>'Information Sheet-COMPLETE 1st'!B35</f>
        <v>0</v>
      </c>
      <c r="C28" s="2" t="s">
        <v>6</v>
      </c>
      <c r="D28" s="7"/>
      <c r="E28" s="116">
        <f t="shared" si="3"/>
        <v>0</v>
      </c>
      <c r="F28" s="116">
        <f t="shared" si="4"/>
        <v>0</v>
      </c>
      <c r="G28" s="80"/>
      <c r="H28" s="114">
        <v>0</v>
      </c>
      <c r="I28" s="82">
        <v>0</v>
      </c>
      <c r="J28" s="115">
        <f t="shared" si="5"/>
        <v>20</v>
      </c>
      <c r="K28" s="115" t="str">
        <f t="shared" si="0"/>
        <v>$4.00</v>
      </c>
      <c r="L28" s="130" t="str">
        <f t="shared" si="1"/>
        <v>0</v>
      </c>
      <c r="M28" s="106"/>
    </row>
    <row r="29" spans="1:13" s="108" customFormat="1" ht="30.75" customHeight="1" x14ac:dyDescent="0.25">
      <c r="A29" s="113">
        <f>'Information Sheet-COMPLETE 1st'!A36</f>
        <v>0</v>
      </c>
      <c r="B29" s="107">
        <f>'Information Sheet-COMPLETE 1st'!B36</f>
        <v>0</v>
      </c>
      <c r="C29" s="2" t="s">
        <v>6</v>
      </c>
      <c r="D29" s="7"/>
      <c r="E29" s="116">
        <f t="shared" si="3"/>
        <v>0</v>
      </c>
      <c r="F29" s="116">
        <f t="shared" si="4"/>
        <v>0</v>
      </c>
      <c r="G29" s="80"/>
      <c r="H29" s="114">
        <v>0</v>
      </c>
      <c r="I29" s="82">
        <v>0</v>
      </c>
      <c r="J29" s="115">
        <f t="shared" si="5"/>
        <v>20</v>
      </c>
      <c r="K29" s="115" t="str">
        <f t="shared" si="0"/>
        <v>$4.00</v>
      </c>
      <c r="L29" s="130" t="str">
        <f t="shared" si="1"/>
        <v>0</v>
      </c>
      <c r="M29" s="106"/>
    </row>
    <row r="30" spans="1:13" s="108" customFormat="1" ht="30.75" customHeight="1" x14ac:dyDescent="0.25">
      <c r="A30" s="113">
        <f>'Information Sheet-COMPLETE 1st'!A37</f>
        <v>0</v>
      </c>
      <c r="B30" s="107">
        <f>'Information Sheet-COMPLETE 1st'!B37</f>
        <v>0</v>
      </c>
      <c r="C30" s="2" t="s">
        <v>6</v>
      </c>
      <c r="D30" s="7"/>
      <c r="E30" s="116">
        <f t="shared" si="3"/>
        <v>0</v>
      </c>
      <c r="F30" s="116">
        <f t="shared" si="4"/>
        <v>0</v>
      </c>
      <c r="G30" s="80"/>
      <c r="H30" s="114">
        <v>0</v>
      </c>
      <c r="I30" s="82">
        <v>0</v>
      </c>
      <c r="J30" s="115">
        <f t="shared" si="5"/>
        <v>20</v>
      </c>
      <c r="K30" s="115" t="str">
        <f t="shared" si="0"/>
        <v>$4.00</v>
      </c>
      <c r="L30" s="130" t="str">
        <f t="shared" si="1"/>
        <v>0</v>
      </c>
      <c r="M30" s="106"/>
    </row>
    <row r="31" spans="1:13" s="108" customFormat="1" ht="30.75" customHeight="1" x14ac:dyDescent="0.25">
      <c r="A31" s="113">
        <f>'Information Sheet-COMPLETE 1st'!A38</f>
        <v>0</v>
      </c>
      <c r="B31" s="107">
        <f>'Information Sheet-COMPLETE 1st'!B38</f>
        <v>0</v>
      </c>
      <c r="C31" s="2" t="s">
        <v>6</v>
      </c>
      <c r="D31" s="7"/>
      <c r="E31" s="116">
        <f t="shared" si="3"/>
        <v>0</v>
      </c>
      <c r="F31" s="116">
        <f t="shared" si="4"/>
        <v>0</v>
      </c>
      <c r="G31" s="80"/>
      <c r="H31" s="114">
        <v>0</v>
      </c>
      <c r="I31" s="82">
        <v>0</v>
      </c>
      <c r="J31" s="115">
        <f t="shared" si="5"/>
        <v>20</v>
      </c>
      <c r="K31" s="115" t="str">
        <f t="shared" si="0"/>
        <v>$4.00</v>
      </c>
      <c r="L31" s="130" t="str">
        <f t="shared" si="1"/>
        <v>0</v>
      </c>
      <c r="M31" s="106"/>
    </row>
    <row r="32" spans="1:13" s="108" customFormat="1" ht="30.75" customHeight="1" x14ac:dyDescent="0.25">
      <c r="A32" s="113">
        <f>'Information Sheet-COMPLETE 1st'!A39</f>
        <v>0</v>
      </c>
      <c r="B32" s="107">
        <f>'Information Sheet-COMPLETE 1st'!B39</f>
        <v>0</v>
      </c>
      <c r="C32" s="2" t="s">
        <v>6</v>
      </c>
      <c r="D32" s="7"/>
      <c r="E32" s="116">
        <f t="shared" si="3"/>
        <v>0</v>
      </c>
      <c r="F32" s="116">
        <f t="shared" si="4"/>
        <v>0</v>
      </c>
      <c r="G32" s="80"/>
      <c r="H32" s="114">
        <v>0</v>
      </c>
      <c r="I32" s="82">
        <v>0</v>
      </c>
      <c r="J32" s="115">
        <f t="shared" si="5"/>
        <v>20</v>
      </c>
      <c r="K32" s="115" t="str">
        <f t="shared" si="0"/>
        <v>$4.00</v>
      </c>
      <c r="L32" s="130" t="str">
        <f t="shared" si="1"/>
        <v>0</v>
      </c>
      <c r="M32" s="106"/>
    </row>
    <row r="33" spans="1:13" s="108" customFormat="1" ht="30.75" customHeight="1" x14ac:dyDescent="0.25">
      <c r="A33" s="113">
        <f>'Information Sheet-COMPLETE 1st'!A40</f>
        <v>0</v>
      </c>
      <c r="B33" s="107">
        <f>'Information Sheet-COMPLETE 1st'!B40</f>
        <v>0</v>
      </c>
      <c r="C33" s="2" t="s">
        <v>6</v>
      </c>
      <c r="D33" s="7"/>
      <c r="E33" s="116">
        <f t="shared" si="3"/>
        <v>0</v>
      </c>
      <c r="F33" s="116">
        <f t="shared" si="4"/>
        <v>0</v>
      </c>
      <c r="G33" s="80"/>
      <c r="H33" s="114">
        <v>0</v>
      </c>
      <c r="I33" s="82">
        <v>0</v>
      </c>
      <c r="J33" s="115">
        <f t="shared" si="5"/>
        <v>20</v>
      </c>
      <c r="K33" s="115" t="str">
        <f t="shared" si="0"/>
        <v>$4.00</v>
      </c>
      <c r="L33" s="130" t="str">
        <f t="shared" si="1"/>
        <v>0</v>
      </c>
      <c r="M33" s="106"/>
    </row>
    <row r="34" spans="1:13" s="108" customFormat="1" ht="30.75" customHeight="1" x14ac:dyDescent="0.25">
      <c r="A34" s="113">
        <f>'Information Sheet-COMPLETE 1st'!A41</f>
        <v>0</v>
      </c>
      <c r="B34" s="107">
        <f>'Information Sheet-COMPLETE 1st'!B41</f>
        <v>0</v>
      </c>
      <c r="C34" s="2" t="s">
        <v>6</v>
      </c>
      <c r="D34" s="7"/>
      <c r="E34" s="116">
        <f t="shared" si="3"/>
        <v>0</v>
      </c>
      <c r="F34" s="116">
        <f t="shared" si="4"/>
        <v>0</v>
      </c>
      <c r="G34" s="80"/>
      <c r="H34" s="114">
        <v>0</v>
      </c>
      <c r="I34" s="82">
        <v>0</v>
      </c>
      <c r="J34" s="115">
        <f t="shared" si="5"/>
        <v>20</v>
      </c>
      <c r="K34" s="115" t="str">
        <f t="shared" si="0"/>
        <v>$4.00</v>
      </c>
      <c r="L34" s="130" t="str">
        <f t="shared" si="1"/>
        <v>0</v>
      </c>
      <c r="M34" s="106"/>
    </row>
    <row r="35" spans="1:13" s="108" customFormat="1" ht="30.75" customHeight="1" x14ac:dyDescent="0.25">
      <c r="A35" s="113">
        <f>'Information Sheet-COMPLETE 1st'!A42</f>
        <v>0</v>
      </c>
      <c r="B35" s="107">
        <f>'Information Sheet-COMPLETE 1st'!B42</f>
        <v>0</v>
      </c>
      <c r="C35" s="2" t="s">
        <v>6</v>
      </c>
      <c r="D35" s="7"/>
      <c r="E35" s="116">
        <f t="shared" si="3"/>
        <v>0</v>
      </c>
      <c r="F35" s="116">
        <f t="shared" si="4"/>
        <v>0</v>
      </c>
      <c r="G35" s="80"/>
      <c r="H35" s="114">
        <v>0</v>
      </c>
      <c r="I35" s="82">
        <v>0</v>
      </c>
      <c r="J35" s="115">
        <f t="shared" si="5"/>
        <v>20</v>
      </c>
      <c r="K35" s="115" t="str">
        <f t="shared" si="0"/>
        <v>$4.00</v>
      </c>
      <c r="L35" s="130" t="str">
        <f t="shared" si="1"/>
        <v>0</v>
      </c>
      <c r="M35" s="106"/>
    </row>
    <row r="36" spans="1:13" s="108" customFormat="1" ht="30.75" customHeight="1" x14ac:dyDescent="0.25">
      <c r="A36" s="113">
        <f>'Information Sheet-COMPLETE 1st'!A43</f>
        <v>0</v>
      </c>
      <c r="B36" s="107">
        <f>'Information Sheet-COMPLETE 1st'!B43</f>
        <v>0</v>
      </c>
      <c r="C36" s="2" t="s">
        <v>6</v>
      </c>
      <c r="D36" s="7"/>
      <c r="E36" s="116">
        <f t="shared" si="3"/>
        <v>0</v>
      </c>
      <c r="F36" s="116">
        <f t="shared" si="4"/>
        <v>0</v>
      </c>
      <c r="G36" s="80"/>
      <c r="H36" s="114">
        <v>0</v>
      </c>
      <c r="I36" s="82">
        <v>0</v>
      </c>
      <c r="J36" s="115">
        <f t="shared" si="5"/>
        <v>20</v>
      </c>
      <c r="K36" s="115" t="str">
        <f t="shared" si="0"/>
        <v>$4.00</v>
      </c>
      <c r="L36" s="130" t="str">
        <f t="shared" si="1"/>
        <v>0</v>
      </c>
      <c r="M36" s="106"/>
    </row>
    <row r="37" spans="1:13" s="108" customFormat="1" ht="30.75" customHeight="1" x14ac:dyDescent="0.25">
      <c r="A37" s="113">
        <f>'Information Sheet-COMPLETE 1st'!A44</f>
        <v>0</v>
      </c>
      <c r="B37" s="107">
        <f>'Information Sheet-COMPLETE 1st'!B44</f>
        <v>0</v>
      </c>
      <c r="C37" s="2" t="s">
        <v>6</v>
      </c>
      <c r="D37" s="7"/>
      <c r="E37" s="116">
        <f t="shared" si="3"/>
        <v>0</v>
      </c>
      <c r="F37" s="116">
        <f t="shared" si="4"/>
        <v>0</v>
      </c>
      <c r="G37" s="80"/>
      <c r="H37" s="114">
        <v>0</v>
      </c>
      <c r="I37" s="82">
        <v>0</v>
      </c>
      <c r="J37" s="115">
        <f t="shared" si="5"/>
        <v>20</v>
      </c>
      <c r="K37" s="115" t="str">
        <f t="shared" si="0"/>
        <v>$4.00</v>
      </c>
      <c r="L37" s="130" t="str">
        <f t="shared" si="1"/>
        <v>0</v>
      </c>
      <c r="M37" s="106"/>
    </row>
    <row r="38" spans="1:13" s="108" customFormat="1" ht="30.75" customHeight="1" x14ac:dyDescent="0.25">
      <c r="A38" s="113">
        <f>'Information Sheet-COMPLETE 1st'!A45</f>
        <v>0</v>
      </c>
      <c r="B38" s="107">
        <f>'Information Sheet-COMPLETE 1st'!B45</f>
        <v>0</v>
      </c>
      <c r="C38" s="2" t="s">
        <v>6</v>
      </c>
      <c r="D38" s="7"/>
      <c r="E38" s="116">
        <f t="shared" si="3"/>
        <v>0</v>
      </c>
      <c r="F38" s="116">
        <f t="shared" si="4"/>
        <v>0</v>
      </c>
      <c r="G38" s="80"/>
      <c r="H38" s="114">
        <v>0</v>
      </c>
      <c r="I38" s="82">
        <v>0</v>
      </c>
      <c r="J38" s="115">
        <f t="shared" ref="J38:J69" si="6">20-H38</f>
        <v>20</v>
      </c>
      <c r="K38" s="115" t="str">
        <f t="shared" ref="K38:K69" si="7">IF(AND(J38&lt;=3.99,L45&gt;(-100)),J38,"$4.00")</f>
        <v>$4.00</v>
      </c>
      <c r="L38" s="130" t="str">
        <f t="shared" ref="L38:L69" si="8">IF(OR(H38&gt;19.99,H38&lt;13.71),"0",K38*I38)</f>
        <v>0</v>
      </c>
      <c r="M38" s="106"/>
    </row>
    <row r="39" spans="1:13" s="108" customFormat="1" ht="30.75" customHeight="1" x14ac:dyDescent="0.25">
      <c r="A39" s="113">
        <f>'Information Sheet-COMPLETE 1st'!A46</f>
        <v>0</v>
      </c>
      <c r="B39" s="107">
        <f>'Information Sheet-COMPLETE 1st'!B46</f>
        <v>0</v>
      </c>
      <c r="C39" s="2" t="s">
        <v>6</v>
      </c>
      <c r="D39" s="7"/>
      <c r="E39" s="116">
        <f t="shared" ref="E39:E70" si="9">E38</f>
        <v>0</v>
      </c>
      <c r="F39" s="116">
        <f t="shared" ref="F39:F70" si="10">F38</f>
        <v>0</v>
      </c>
      <c r="G39" s="80"/>
      <c r="H39" s="114">
        <v>0</v>
      </c>
      <c r="I39" s="82">
        <v>0</v>
      </c>
      <c r="J39" s="115">
        <f t="shared" si="6"/>
        <v>20</v>
      </c>
      <c r="K39" s="115" t="str">
        <f t="shared" si="7"/>
        <v>$4.00</v>
      </c>
      <c r="L39" s="130" t="str">
        <f t="shared" si="8"/>
        <v>0</v>
      </c>
      <c r="M39" s="106"/>
    </row>
    <row r="40" spans="1:13" s="108" customFormat="1" ht="30.75" customHeight="1" x14ac:dyDescent="0.25">
      <c r="A40" s="113">
        <f>'Information Sheet-COMPLETE 1st'!A47</f>
        <v>0</v>
      </c>
      <c r="B40" s="107">
        <f>'Information Sheet-COMPLETE 1st'!B47</f>
        <v>0</v>
      </c>
      <c r="C40" s="2" t="s">
        <v>6</v>
      </c>
      <c r="D40" s="7"/>
      <c r="E40" s="116">
        <f t="shared" si="9"/>
        <v>0</v>
      </c>
      <c r="F40" s="116">
        <f t="shared" si="10"/>
        <v>0</v>
      </c>
      <c r="G40" s="80"/>
      <c r="H40" s="114">
        <v>0</v>
      </c>
      <c r="I40" s="82">
        <v>0</v>
      </c>
      <c r="J40" s="115">
        <f t="shared" si="6"/>
        <v>20</v>
      </c>
      <c r="K40" s="115" t="str">
        <f t="shared" si="7"/>
        <v>$4.00</v>
      </c>
      <c r="L40" s="130" t="str">
        <f t="shared" si="8"/>
        <v>0</v>
      </c>
      <c r="M40" s="106"/>
    </row>
    <row r="41" spans="1:13" s="108" customFormat="1" ht="30.75" customHeight="1" x14ac:dyDescent="0.25">
      <c r="A41" s="113">
        <f>'Information Sheet-COMPLETE 1st'!A48</f>
        <v>0</v>
      </c>
      <c r="B41" s="107">
        <f>'Information Sheet-COMPLETE 1st'!B48</f>
        <v>0</v>
      </c>
      <c r="C41" s="2" t="s">
        <v>6</v>
      </c>
      <c r="D41" s="7"/>
      <c r="E41" s="116">
        <f t="shared" si="9"/>
        <v>0</v>
      </c>
      <c r="F41" s="116">
        <f t="shared" si="10"/>
        <v>0</v>
      </c>
      <c r="G41" s="80"/>
      <c r="H41" s="114">
        <v>0</v>
      </c>
      <c r="I41" s="82">
        <v>0</v>
      </c>
      <c r="J41" s="115">
        <f t="shared" si="6"/>
        <v>20</v>
      </c>
      <c r="K41" s="115" t="str">
        <f t="shared" si="7"/>
        <v>$4.00</v>
      </c>
      <c r="L41" s="130" t="str">
        <f t="shared" si="8"/>
        <v>0</v>
      </c>
      <c r="M41" s="106"/>
    </row>
    <row r="42" spans="1:13" s="108" customFormat="1" ht="30.75" customHeight="1" x14ac:dyDescent="0.25">
      <c r="A42" s="113">
        <f>'Information Sheet-COMPLETE 1st'!A49</f>
        <v>0</v>
      </c>
      <c r="B42" s="107">
        <f>'Information Sheet-COMPLETE 1st'!B49</f>
        <v>0</v>
      </c>
      <c r="C42" s="2" t="s">
        <v>6</v>
      </c>
      <c r="D42" s="7"/>
      <c r="E42" s="116">
        <f t="shared" si="9"/>
        <v>0</v>
      </c>
      <c r="F42" s="116">
        <f t="shared" si="10"/>
        <v>0</v>
      </c>
      <c r="G42" s="80"/>
      <c r="H42" s="114">
        <v>0</v>
      </c>
      <c r="I42" s="82">
        <v>0</v>
      </c>
      <c r="J42" s="115">
        <f t="shared" si="6"/>
        <v>20</v>
      </c>
      <c r="K42" s="115" t="str">
        <f t="shared" si="7"/>
        <v>$4.00</v>
      </c>
      <c r="L42" s="130" t="str">
        <f t="shared" si="8"/>
        <v>0</v>
      </c>
      <c r="M42" s="106"/>
    </row>
    <row r="43" spans="1:13" s="108" customFormat="1" ht="30.75" customHeight="1" x14ac:dyDescent="0.25">
      <c r="A43" s="113">
        <f>'Information Sheet-COMPLETE 1st'!A50</f>
        <v>0</v>
      </c>
      <c r="B43" s="107">
        <f>'Information Sheet-COMPLETE 1st'!B50</f>
        <v>0</v>
      </c>
      <c r="C43" s="2" t="s">
        <v>6</v>
      </c>
      <c r="D43" s="7"/>
      <c r="E43" s="116">
        <f t="shared" si="9"/>
        <v>0</v>
      </c>
      <c r="F43" s="116">
        <f t="shared" si="10"/>
        <v>0</v>
      </c>
      <c r="G43" s="80"/>
      <c r="H43" s="114">
        <v>0</v>
      </c>
      <c r="I43" s="82">
        <v>0</v>
      </c>
      <c r="J43" s="115">
        <f t="shared" si="6"/>
        <v>20</v>
      </c>
      <c r="K43" s="115" t="str">
        <f t="shared" si="7"/>
        <v>$4.00</v>
      </c>
      <c r="L43" s="130" t="str">
        <f t="shared" si="8"/>
        <v>0</v>
      </c>
      <c r="M43" s="106"/>
    </row>
    <row r="44" spans="1:13" s="108" customFormat="1" ht="30.75" customHeight="1" x14ac:dyDescent="0.25">
      <c r="A44" s="113">
        <f>'Information Sheet-COMPLETE 1st'!A51</f>
        <v>0</v>
      </c>
      <c r="B44" s="107">
        <f>'Information Sheet-COMPLETE 1st'!B51</f>
        <v>0</v>
      </c>
      <c r="C44" s="2" t="s">
        <v>6</v>
      </c>
      <c r="D44" s="7"/>
      <c r="E44" s="116">
        <f t="shared" si="9"/>
        <v>0</v>
      </c>
      <c r="F44" s="116">
        <f t="shared" si="10"/>
        <v>0</v>
      </c>
      <c r="G44" s="80"/>
      <c r="H44" s="114">
        <v>0</v>
      </c>
      <c r="I44" s="82">
        <v>0</v>
      </c>
      <c r="J44" s="115">
        <f t="shared" si="6"/>
        <v>20</v>
      </c>
      <c r="K44" s="115" t="str">
        <f t="shared" si="7"/>
        <v>$4.00</v>
      </c>
      <c r="L44" s="130" t="str">
        <f t="shared" si="8"/>
        <v>0</v>
      </c>
      <c r="M44" s="106"/>
    </row>
    <row r="45" spans="1:13" s="108" customFormat="1" ht="30.75" customHeight="1" x14ac:dyDescent="0.25">
      <c r="A45" s="113">
        <f>'Information Sheet-COMPLETE 1st'!A52</f>
        <v>0</v>
      </c>
      <c r="B45" s="107">
        <f>'Information Sheet-COMPLETE 1st'!B52</f>
        <v>0</v>
      </c>
      <c r="C45" s="2" t="s">
        <v>6</v>
      </c>
      <c r="D45" s="7"/>
      <c r="E45" s="116">
        <f t="shared" si="9"/>
        <v>0</v>
      </c>
      <c r="F45" s="116">
        <f t="shared" si="10"/>
        <v>0</v>
      </c>
      <c r="G45" s="80"/>
      <c r="H45" s="114">
        <v>0</v>
      </c>
      <c r="I45" s="82">
        <v>0</v>
      </c>
      <c r="J45" s="115">
        <f t="shared" si="6"/>
        <v>20</v>
      </c>
      <c r="K45" s="115" t="str">
        <f t="shared" si="7"/>
        <v>$4.00</v>
      </c>
      <c r="L45" s="130" t="str">
        <f t="shared" si="8"/>
        <v>0</v>
      </c>
      <c r="M45" s="106"/>
    </row>
    <row r="46" spans="1:13" s="108" customFormat="1" ht="30.75" customHeight="1" x14ac:dyDescent="0.25">
      <c r="A46" s="113">
        <f>'Information Sheet-COMPLETE 1st'!A53</f>
        <v>0</v>
      </c>
      <c r="B46" s="107">
        <f>'Information Sheet-COMPLETE 1st'!B53</f>
        <v>0</v>
      </c>
      <c r="C46" s="2" t="s">
        <v>6</v>
      </c>
      <c r="D46" s="7"/>
      <c r="E46" s="116">
        <f t="shared" si="9"/>
        <v>0</v>
      </c>
      <c r="F46" s="116">
        <f t="shared" si="10"/>
        <v>0</v>
      </c>
      <c r="G46" s="80"/>
      <c r="H46" s="114">
        <v>0</v>
      </c>
      <c r="I46" s="82">
        <v>0</v>
      </c>
      <c r="J46" s="115">
        <f t="shared" si="6"/>
        <v>20</v>
      </c>
      <c r="K46" s="115" t="str">
        <f t="shared" si="7"/>
        <v>$4.00</v>
      </c>
      <c r="L46" s="130" t="str">
        <f t="shared" si="8"/>
        <v>0</v>
      </c>
      <c r="M46" s="106"/>
    </row>
    <row r="47" spans="1:13" s="108" customFormat="1" ht="30.75" customHeight="1" x14ac:dyDescent="0.25">
      <c r="A47" s="113">
        <f>'Information Sheet-COMPLETE 1st'!A54</f>
        <v>0</v>
      </c>
      <c r="B47" s="107">
        <f>'Information Sheet-COMPLETE 1st'!B54</f>
        <v>0</v>
      </c>
      <c r="C47" s="2" t="s">
        <v>6</v>
      </c>
      <c r="D47" s="7"/>
      <c r="E47" s="116">
        <f t="shared" si="9"/>
        <v>0</v>
      </c>
      <c r="F47" s="116">
        <f t="shared" si="10"/>
        <v>0</v>
      </c>
      <c r="G47" s="80"/>
      <c r="H47" s="114">
        <v>0</v>
      </c>
      <c r="I47" s="82">
        <v>0</v>
      </c>
      <c r="J47" s="115">
        <f t="shared" si="6"/>
        <v>20</v>
      </c>
      <c r="K47" s="115" t="str">
        <f t="shared" si="7"/>
        <v>$4.00</v>
      </c>
      <c r="L47" s="130" t="str">
        <f t="shared" si="8"/>
        <v>0</v>
      </c>
      <c r="M47" s="106"/>
    </row>
    <row r="48" spans="1:13" s="108" customFormat="1" ht="30.75" customHeight="1" x14ac:dyDescent="0.25">
      <c r="A48" s="113">
        <f>'Information Sheet-COMPLETE 1st'!A55</f>
        <v>0</v>
      </c>
      <c r="B48" s="107">
        <f>'Information Sheet-COMPLETE 1st'!B55</f>
        <v>0</v>
      </c>
      <c r="C48" s="2" t="s">
        <v>6</v>
      </c>
      <c r="D48" s="7"/>
      <c r="E48" s="116">
        <f t="shared" si="9"/>
        <v>0</v>
      </c>
      <c r="F48" s="116">
        <f t="shared" si="10"/>
        <v>0</v>
      </c>
      <c r="G48" s="80"/>
      <c r="H48" s="114">
        <v>0</v>
      </c>
      <c r="I48" s="82">
        <v>0</v>
      </c>
      <c r="J48" s="115">
        <f t="shared" si="6"/>
        <v>20</v>
      </c>
      <c r="K48" s="115" t="str">
        <f t="shared" si="7"/>
        <v>$4.00</v>
      </c>
      <c r="L48" s="130" t="str">
        <f t="shared" si="8"/>
        <v>0</v>
      </c>
      <c r="M48" s="106"/>
    </row>
    <row r="49" spans="1:13" s="108" customFormat="1" ht="30.75" customHeight="1" x14ac:dyDescent="0.25">
      <c r="A49" s="113">
        <f>'Information Sheet-COMPLETE 1st'!A56</f>
        <v>0</v>
      </c>
      <c r="B49" s="107">
        <f>'Information Sheet-COMPLETE 1st'!B56</f>
        <v>0</v>
      </c>
      <c r="C49" s="2" t="s">
        <v>6</v>
      </c>
      <c r="D49" s="7"/>
      <c r="E49" s="116">
        <f t="shared" si="9"/>
        <v>0</v>
      </c>
      <c r="F49" s="116">
        <f t="shared" si="10"/>
        <v>0</v>
      </c>
      <c r="G49" s="80"/>
      <c r="H49" s="114">
        <v>0</v>
      </c>
      <c r="I49" s="82">
        <v>0</v>
      </c>
      <c r="J49" s="115">
        <f t="shared" si="6"/>
        <v>20</v>
      </c>
      <c r="K49" s="115" t="str">
        <f t="shared" si="7"/>
        <v>$4.00</v>
      </c>
      <c r="L49" s="130" t="str">
        <f t="shared" si="8"/>
        <v>0</v>
      </c>
      <c r="M49" s="106"/>
    </row>
    <row r="50" spans="1:13" s="108" customFormat="1" ht="30.75" customHeight="1" x14ac:dyDescent="0.25">
      <c r="A50" s="113">
        <f>'Information Sheet-COMPLETE 1st'!A57</f>
        <v>0</v>
      </c>
      <c r="B50" s="107">
        <f>'Information Sheet-COMPLETE 1st'!B57</f>
        <v>0</v>
      </c>
      <c r="C50" s="2" t="s">
        <v>6</v>
      </c>
      <c r="D50" s="7"/>
      <c r="E50" s="116">
        <f t="shared" si="9"/>
        <v>0</v>
      </c>
      <c r="F50" s="116">
        <f t="shared" si="10"/>
        <v>0</v>
      </c>
      <c r="G50" s="80"/>
      <c r="H50" s="114">
        <v>0</v>
      </c>
      <c r="I50" s="82">
        <v>0</v>
      </c>
      <c r="J50" s="115">
        <f t="shared" si="6"/>
        <v>20</v>
      </c>
      <c r="K50" s="115" t="str">
        <f t="shared" si="7"/>
        <v>$4.00</v>
      </c>
      <c r="L50" s="130" t="str">
        <f t="shared" si="8"/>
        <v>0</v>
      </c>
      <c r="M50" s="106"/>
    </row>
    <row r="51" spans="1:13" s="108" customFormat="1" ht="30.75" customHeight="1" x14ac:dyDescent="0.25">
      <c r="A51" s="113">
        <f>'Information Sheet-COMPLETE 1st'!A58</f>
        <v>0</v>
      </c>
      <c r="B51" s="107">
        <f>'Information Sheet-COMPLETE 1st'!B58</f>
        <v>0</v>
      </c>
      <c r="C51" s="2" t="s">
        <v>6</v>
      </c>
      <c r="D51" s="7"/>
      <c r="E51" s="116">
        <f t="shared" si="9"/>
        <v>0</v>
      </c>
      <c r="F51" s="116">
        <f t="shared" si="10"/>
        <v>0</v>
      </c>
      <c r="G51" s="80"/>
      <c r="H51" s="114">
        <v>0</v>
      </c>
      <c r="I51" s="82">
        <v>0</v>
      </c>
      <c r="J51" s="115">
        <f t="shared" si="6"/>
        <v>20</v>
      </c>
      <c r="K51" s="115" t="str">
        <f t="shared" si="7"/>
        <v>$4.00</v>
      </c>
      <c r="L51" s="130" t="str">
        <f t="shared" si="8"/>
        <v>0</v>
      </c>
      <c r="M51" s="106"/>
    </row>
    <row r="52" spans="1:13" s="108" customFormat="1" ht="30.75" customHeight="1" x14ac:dyDescent="0.25">
      <c r="A52" s="113">
        <f>'Information Sheet-COMPLETE 1st'!A59</f>
        <v>0</v>
      </c>
      <c r="B52" s="107">
        <f>'Information Sheet-COMPLETE 1st'!B59</f>
        <v>0</v>
      </c>
      <c r="C52" s="2" t="s">
        <v>6</v>
      </c>
      <c r="D52" s="7"/>
      <c r="E52" s="116">
        <f t="shared" si="9"/>
        <v>0</v>
      </c>
      <c r="F52" s="116">
        <f t="shared" si="10"/>
        <v>0</v>
      </c>
      <c r="G52" s="80"/>
      <c r="H52" s="114">
        <v>0</v>
      </c>
      <c r="I52" s="82">
        <v>0</v>
      </c>
      <c r="J52" s="115">
        <f t="shared" si="6"/>
        <v>20</v>
      </c>
      <c r="K52" s="115" t="str">
        <f t="shared" si="7"/>
        <v>$4.00</v>
      </c>
      <c r="L52" s="130" t="str">
        <f t="shared" si="8"/>
        <v>0</v>
      </c>
      <c r="M52" s="106"/>
    </row>
    <row r="53" spans="1:13" s="108" customFormat="1" ht="30.75" customHeight="1" x14ac:dyDescent="0.25">
      <c r="A53" s="113">
        <f>'Information Sheet-COMPLETE 1st'!A60</f>
        <v>0</v>
      </c>
      <c r="B53" s="107">
        <f>'Information Sheet-COMPLETE 1st'!B60</f>
        <v>0</v>
      </c>
      <c r="C53" s="2" t="s">
        <v>6</v>
      </c>
      <c r="D53" s="7"/>
      <c r="E53" s="116">
        <f t="shared" si="9"/>
        <v>0</v>
      </c>
      <c r="F53" s="116">
        <f t="shared" si="10"/>
        <v>0</v>
      </c>
      <c r="G53" s="80"/>
      <c r="H53" s="114">
        <v>0</v>
      </c>
      <c r="I53" s="82">
        <v>0</v>
      </c>
      <c r="J53" s="115">
        <f t="shared" si="6"/>
        <v>20</v>
      </c>
      <c r="K53" s="115" t="str">
        <f t="shared" si="7"/>
        <v>$4.00</v>
      </c>
      <c r="L53" s="130" t="str">
        <f t="shared" si="8"/>
        <v>0</v>
      </c>
      <c r="M53" s="106"/>
    </row>
    <row r="54" spans="1:13" s="108" customFormat="1" ht="30.75" customHeight="1" x14ac:dyDescent="0.25">
      <c r="A54" s="113">
        <f>'Information Sheet-COMPLETE 1st'!A61</f>
        <v>0</v>
      </c>
      <c r="B54" s="107">
        <f>'Information Sheet-COMPLETE 1st'!B61</f>
        <v>0</v>
      </c>
      <c r="C54" s="2" t="s">
        <v>6</v>
      </c>
      <c r="D54" s="7"/>
      <c r="E54" s="116">
        <f t="shared" si="9"/>
        <v>0</v>
      </c>
      <c r="F54" s="116">
        <f t="shared" si="10"/>
        <v>0</v>
      </c>
      <c r="G54" s="80"/>
      <c r="H54" s="114">
        <v>0</v>
      </c>
      <c r="I54" s="82">
        <v>0</v>
      </c>
      <c r="J54" s="115">
        <f t="shared" si="6"/>
        <v>20</v>
      </c>
      <c r="K54" s="115" t="str">
        <f t="shared" si="7"/>
        <v>$4.00</v>
      </c>
      <c r="L54" s="130" t="str">
        <f t="shared" si="8"/>
        <v>0</v>
      </c>
      <c r="M54" s="106"/>
    </row>
    <row r="55" spans="1:13" s="108" customFormat="1" ht="30.75" customHeight="1" x14ac:dyDescent="0.25">
      <c r="A55" s="113">
        <f>'Information Sheet-COMPLETE 1st'!A62</f>
        <v>0</v>
      </c>
      <c r="B55" s="107">
        <f>'Information Sheet-COMPLETE 1st'!B62</f>
        <v>0</v>
      </c>
      <c r="C55" s="2" t="s">
        <v>6</v>
      </c>
      <c r="D55" s="7"/>
      <c r="E55" s="116">
        <f t="shared" si="9"/>
        <v>0</v>
      </c>
      <c r="F55" s="116">
        <f t="shared" si="10"/>
        <v>0</v>
      </c>
      <c r="G55" s="80"/>
      <c r="H55" s="114">
        <v>0</v>
      </c>
      <c r="I55" s="82">
        <v>0</v>
      </c>
      <c r="J55" s="115">
        <f t="shared" si="6"/>
        <v>20</v>
      </c>
      <c r="K55" s="115" t="str">
        <f t="shared" si="7"/>
        <v>$4.00</v>
      </c>
      <c r="L55" s="130" t="str">
        <f t="shared" si="8"/>
        <v>0</v>
      </c>
      <c r="M55" s="106"/>
    </row>
    <row r="56" spans="1:13" s="108" customFormat="1" ht="30.75" customHeight="1" x14ac:dyDescent="0.25">
      <c r="A56" s="113">
        <f>'Information Sheet-COMPLETE 1st'!A63</f>
        <v>0</v>
      </c>
      <c r="B56" s="107">
        <f>'Information Sheet-COMPLETE 1st'!B63</f>
        <v>0</v>
      </c>
      <c r="C56" s="2" t="s">
        <v>6</v>
      </c>
      <c r="D56" s="7"/>
      <c r="E56" s="116">
        <f t="shared" si="9"/>
        <v>0</v>
      </c>
      <c r="F56" s="116">
        <f t="shared" si="10"/>
        <v>0</v>
      </c>
      <c r="G56" s="80"/>
      <c r="H56" s="114">
        <v>0</v>
      </c>
      <c r="I56" s="82">
        <v>0</v>
      </c>
      <c r="J56" s="115">
        <f t="shared" si="6"/>
        <v>20</v>
      </c>
      <c r="K56" s="115" t="str">
        <f t="shared" si="7"/>
        <v>$4.00</v>
      </c>
      <c r="L56" s="130" t="str">
        <f t="shared" si="8"/>
        <v>0</v>
      </c>
      <c r="M56" s="106"/>
    </row>
    <row r="57" spans="1:13" s="108" customFormat="1" ht="30.75" customHeight="1" x14ac:dyDescent="0.25">
      <c r="A57" s="113">
        <f>'Information Sheet-COMPLETE 1st'!A64</f>
        <v>0</v>
      </c>
      <c r="B57" s="107">
        <f>'Information Sheet-COMPLETE 1st'!B64</f>
        <v>0</v>
      </c>
      <c r="C57" s="2" t="s">
        <v>6</v>
      </c>
      <c r="D57" s="7"/>
      <c r="E57" s="116">
        <f t="shared" si="9"/>
        <v>0</v>
      </c>
      <c r="F57" s="116">
        <f t="shared" si="10"/>
        <v>0</v>
      </c>
      <c r="G57" s="80"/>
      <c r="H57" s="114">
        <v>0</v>
      </c>
      <c r="I57" s="82">
        <v>0</v>
      </c>
      <c r="J57" s="115">
        <f t="shared" si="6"/>
        <v>20</v>
      </c>
      <c r="K57" s="115" t="str">
        <f t="shared" si="7"/>
        <v>$4.00</v>
      </c>
      <c r="L57" s="130" t="str">
        <f t="shared" si="8"/>
        <v>0</v>
      </c>
      <c r="M57" s="106"/>
    </row>
    <row r="58" spans="1:13" s="108" customFormat="1" ht="30.75" customHeight="1" x14ac:dyDescent="0.25">
      <c r="A58" s="113">
        <f>'Information Sheet-COMPLETE 1st'!A65</f>
        <v>0</v>
      </c>
      <c r="B58" s="107">
        <f>'Information Sheet-COMPLETE 1st'!B65</f>
        <v>0</v>
      </c>
      <c r="C58" s="2" t="s">
        <v>6</v>
      </c>
      <c r="D58" s="7"/>
      <c r="E58" s="116">
        <f t="shared" si="9"/>
        <v>0</v>
      </c>
      <c r="F58" s="116">
        <f t="shared" si="10"/>
        <v>0</v>
      </c>
      <c r="G58" s="80"/>
      <c r="H58" s="114">
        <v>0</v>
      </c>
      <c r="I58" s="82">
        <v>0</v>
      </c>
      <c r="J58" s="115">
        <f t="shared" si="6"/>
        <v>20</v>
      </c>
      <c r="K58" s="115" t="str">
        <f t="shared" si="7"/>
        <v>$4.00</v>
      </c>
      <c r="L58" s="130" t="str">
        <f t="shared" si="8"/>
        <v>0</v>
      </c>
      <c r="M58" s="106"/>
    </row>
    <row r="59" spans="1:13" s="108" customFormat="1" ht="30.75" customHeight="1" x14ac:dyDescent="0.25">
      <c r="A59" s="113">
        <f>'Information Sheet-COMPLETE 1st'!A66</f>
        <v>0</v>
      </c>
      <c r="B59" s="107">
        <f>'Information Sheet-COMPLETE 1st'!B66</f>
        <v>0</v>
      </c>
      <c r="C59" s="2" t="s">
        <v>6</v>
      </c>
      <c r="D59" s="7"/>
      <c r="E59" s="116">
        <f t="shared" si="9"/>
        <v>0</v>
      </c>
      <c r="F59" s="116">
        <f t="shared" si="10"/>
        <v>0</v>
      </c>
      <c r="G59" s="80"/>
      <c r="H59" s="114">
        <v>0</v>
      </c>
      <c r="I59" s="82">
        <v>0</v>
      </c>
      <c r="J59" s="115">
        <f t="shared" si="6"/>
        <v>20</v>
      </c>
      <c r="K59" s="115" t="str">
        <f t="shared" si="7"/>
        <v>$4.00</v>
      </c>
      <c r="L59" s="130" t="str">
        <f t="shared" si="8"/>
        <v>0</v>
      </c>
      <c r="M59" s="106"/>
    </row>
    <row r="60" spans="1:13" s="108" customFormat="1" ht="30.75" customHeight="1" x14ac:dyDescent="0.25">
      <c r="A60" s="113">
        <f>'Information Sheet-COMPLETE 1st'!A67</f>
        <v>0</v>
      </c>
      <c r="B60" s="107">
        <f>'Information Sheet-COMPLETE 1st'!B67</f>
        <v>0</v>
      </c>
      <c r="C60" s="2" t="s">
        <v>6</v>
      </c>
      <c r="D60" s="7"/>
      <c r="E60" s="116">
        <f t="shared" si="9"/>
        <v>0</v>
      </c>
      <c r="F60" s="116">
        <f t="shared" si="10"/>
        <v>0</v>
      </c>
      <c r="G60" s="80"/>
      <c r="H60" s="114">
        <v>0</v>
      </c>
      <c r="I60" s="82">
        <v>0</v>
      </c>
      <c r="J60" s="115">
        <f t="shared" si="6"/>
        <v>20</v>
      </c>
      <c r="K60" s="115" t="str">
        <f t="shared" si="7"/>
        <v>$4.00</v>
      </c>
      <c r="L60" s="130" t="str">
        <f t="shared" si="8"/>
        <v>0</v>
      </c>
      <c r="M60" s="106"/>
    </row>
    <row r="61" spans="1:13" s="108" customFormat="1" ht="30.75" customHeight="1" x14ac:dyDescent="0.25">
      <c r="A61" s="113">
        <f>'Information Sheet-COMPLETE 1st'!A68</f>
        <v>0</v>
      </c>
      <c r="B61" s="107">
        <f>'Information Sheet-COMPLETE 1st'!B68</f>
        <v>0</v>
      </c>
      <c r="C61" s="2" t="s">
        <v>6</v>
      </c>
      <c r="D61" s="7"/>
      <c r="E61" s="116">
        <f t="shared" si="9"/>
        <v>0</v>
      </c>
      <c r="F61" s="116">
        <f t="shared" si="10"/>
        <v>0</v>
      </c>
      <c r="G61" s="80"/>
      <c r="H61" s="114">
        <v>0</v>
      </c>
      <c r="I61" s="82">
        <v>0</v>
      </c>
      <c r="J61" s="115">
        <f t="shared" si="6"/>
        <v>20</v>
      </c>
      <c r="K61" s="115" t="str">
        <f t="shared" si="7"/>
        <v>$4.00</v>
      </c>
      <c r="L61" s="130" t="str">
        <f t="shared" si="8"/>
        <v>0</v>
      </c>
      <c r="M61" s="106"/>
    </row>
    <row r="62" spans="1:13" s="108" customFormat="1" ht="30.75" customHeight="1" x14ac:dyDescent="0.25">
      <c r="A62" s="113">
        <f>'Information Sheet-COMPLETE 1st'!A69</f>
        <v>0</v>
      </c>
      <c r="B62" s="107">
        <f>'Information Sheet-COMPLETE 1st'!B69</f>
        <v>0</v>
      </c>
      <c r="C62" s="2" t="s">
        <v>6</v>
      </c>
      <c r="D62" s="7"/>
      <c r="E62" s="116">
        <f t="shared" si="9"/>
        <v>0</v>
      </c>
      <c r="F62" s="116">
        <f t="shared" si="10"/>
        <v>0</v>
      </c>
      <c r="G62" s="80"/>
      <c r="H62" s="114">
        <v>0</v>
      </c>
      <c r="I62" s="82">
        <v>0</v>
      </c>
      <c r="J62" s="115">
        <f t="shared" si="6"/>
        <v>20</v>
      </c>
      <c r="K62" s="115" t="str">
        <f t="shared" si="7"/>
        <v>$4.00</v>
      </c>
      <c r="L62" s="130" t="str">
        <f t="shared" si="8"/>
        <v>0</v>
      </c>
      <c r="M62" s="106"/>
    </row>
    <row r="63" spans="1:13" s="108" customFormat="1" ht="30.75" customHeight="1" x14ac:dyDescent="0.25">
      <c r="A63" s="113">
        <f>'Information Sheet-COMPLETE 1st'!A70</f>
        <v>0</v>
      </c>
      <c r="B63" s="107">
        <f>'Information Sheet-COMPLETE 1st'!B70</f>
        <v>0</v>
      </c>
      <c r="C63" s="2" t="s">
        <v>6</v>
      </c>
      <c r="D63" s="7"/>
      <c r="E63" s="116">
        <f t="shared" si="9"/>
        <v>0</v>
      </c>
      <c r="F63" s="116">
        <f t="shared" si="10"/>
        <v>0</v>
      </c>
      <c r="G63" s="80"/>
      <c r="H63" s="114">
        <v>0</v>
      </c>
      <c r="I63" s="82">
        <v>0</v>
      </c>
      <c r="J63" s="115">
        <f t="shared" si="6"/>
        <v>20</v>
      </c>
      <c r="K63" s="115" t="str">
        <f t="shared" si="7"/>
        <v>$4.00</v>
      </c>
      <c r="L63" s="130" t="str">
        <f t="shared" si="8"/>
        <v>0</v>
      </c>
      <c r="M63" s="106"/>
    </row>
    <row r="64" spans="1:13" s="108" customFormat="1" ht="30.75" customHeight="1" x14ac:dyDescent="0.25">
      <c r="A64" s="113">
        <f>'Information Sheet-COMPLETE 1st'!A71</f>
        <v>0</v>
      </c>
      <c r="B64" s="107">
        <f>'Information Sheet-COMPLETE 1st'!B71</f>
        <v>0</v>
      </c>
      <c r="C64" s="2" t="s">
        <v>6</v>
      </c>
      <c r="D64" s="7"/>
      <c r="E64" s="116">
        <f t="shared" si="9"/>
        <v>0</v>
      </c>
      <c r="F64" s="116">
        <f t="shared" si="10"/>
        <v>0</v>
      </c>
      <c r="G64" s="80"/>
      <c r="H64" s="114">
        <v>0</v>
      </c>
      <c r="I64" s="82">
        <v>0</v>
      </c>
      <c r="J64" s="115">
        <f t="shared" si="6"/>
        <v>20</v>
      </c>
      <c r="K64" s="115" t="str">
        <f t="shared" si="7"/>
        <v>$4.00</v>
      </c>
      <c r="L64" s="130" t="str">
        <f t="shared" si="8"/>
        <v>0</v>
      </c>
      <c r="M64" s="106"/>
    </row>
    <row r="65" spans="1:13" s="108" customFormat="1" ht="30.75" customHeight="1" x14ac:dyDescent="0.25">
      <c r="A65" s="113">
        <f>'Information Sheet-COMPLETE 1st'!A72</f>
        <v>0</v>
      </c>
      <c r="B65" s="107">
        <f>'Information Sheet-COMPLETE 1st'!B72</f>
        <v>0</v>
      </c>
      <c r="C65" s="2" t="s">
        <v>6</v>
      </c>
      <c r="D65" s="7"/>
      <c r="E65" s="116">
        <f t="shared" si="9"/>
        <v>0</v>
      </c>
      <c r="F65" s="116">
        <f t="shared" si="10"/>
        <v>0</v>
      </c>
      <c r="G65" s="80"/>
      <c r="H65" s="114">
        <v>0</v>
      </c>
      <c r="I65" s="82">
        <v>0</v>
      </c>
      <c r="J65" s="115">
        <f t="shared" si="6"/>
        <v>20</v>
      </c>
      <c r="K65" s="115" t="str">
        <f t="shared" si="7"/>
        <v>$4.00</v>
      </c>
      <c r="L65" s="130" t="str">
        <f t="shared" si="8"/>
        <v>0</v>
      </c>
      <c r="M65" s="106"/>
    </row>
    <row r="66" spans="1:13" s="108" customFormat="1" ht="30.75" customHeight="1" x14ac:dyDescent="0.25">
      <c r="A66" s="113">
        <f>'Information Sheet-COMPLETE 1st'!A73</f>
        <v>0</v>
      </c>
      <c r="B66" s="107">
        <f>'Information Sheet-COMPLETE 1st'!B73</f>
        <v>0</v>
      </c>
      <c r="C66" s="2" t="s">
        <v>6</v>
      </c>
      <c r="D66" s="7"/>
      <c r="E66" s="116">
        <f t="shared" si="9"/>
        <v>0</v>
      </c>
      <c r="F66" s="116">
        <f t="shared" si="10"/>
        <v>0</v>
      </c>
      <c r="G66" s="80"/>
      <c r="H66" s="114">
        <v>0</v>
      </c>
      <c r="I66" s="82">
        <v>0</v>
      </c>
      <c r="J66" s="115">
        <f t="shared" si="6"/>
        <v>20</v>
      </c>
      <c r="K66" s="115" t="str">
        <f t="shared" si="7"/>
        <v>$4.00</v>
      </c>
      <c r="L66" s="130" t="str">
        <f t="shared" si="8"/>
        <v>0</v>
      </c>
      <c r="M66" s="106"/>
    </row>
    <row r="67" spans="1:13" s="108" customFormat="1" ht="30.75" customHeight="1" x14ac:dyDescent="0.25">
      <c r="A67" s="113">
        <f>'Information Sheet-COMPLETE 1st'!A74</f>
        <v>0</v>
      </c>
      <c r="B67" s="107">
        <f>'Information Sheet-COMPLETE 1st'!B74</f>
        <v>0</v>
      </c>
      <c r="C67" s="2" t="s">
        <v>6</v>
      </c>
      <c r="D67" s="7"/>
      <c r="E67" s="116">
        <f t="shared" si="9"/>
        <v>0</v>
      </c>
      <c r="F67" s="116">
        <f t="shared" si="10"/>
        <v>0</v>
      </c>
      <c r="G67" s="80"/>
      <c r="H67" s="114">
        <v>0</v>
      </c>
      <c r="I67" s="82">
        <v>0</v>
      </c>
      <c r="J67" s="115">
        <f t="shared" si="6"/>
        <v>20</v>
      </c>
      <c r="K67" s="115" t="str">
        <f t="shared" si="7"/>
        <v>$4.00</v>
      </c>
      <c r="L67" s="130" t="str">
        <f t="shared" si="8"/>
        <v>0</v>
      </c>
      <c r="M67" s="106"/>
    </row>
    <row r="68" spans="1:13" s="108" customFormat="1" ht="30.75" customHeight="1" x14ac:dyDescent="0.25">
      <c r="A68" s="113">
        <f>'Information Sheet-COMPLETE 1st'!A75</f>
        <v>0</v>
      </c>
      <c r="B68" s="107">
        <f>'Information Sheet-COMPLETE 1st'!B75</f>
        <v>0</v>
      </c>
      <c r="C68" s="2" t="s">
        <v>6</v>
      </c>
      <c r="D68" s="7"/>
      <c r="E68" s="116">
        <f t="shared" si="9"/>
        <v>0</v>
      </c>
      <c r="F68" s="116">
        <f t="shared" si="10"/>
        <v>0</v>
      </c>
      <c r="G68" s="80"/>
      <c r="H68" s="114">
        <v>0</v>
      </c>
      <c r="I68" s="82">
        <v>0</v>
      </c>
      <c r="J68" s="115">
        <f t="shared" si="6"/>
        <v>20</v>
      </c>
      <c r="K68" s="115" t="str">
        <f t="shared" si="7"/>
        <v>$4.00</v>
      </c>
      <c r="L68" s="130" t="str">
        <f t="shared" si="8"/>
        <v>0</v>
      </c>
      <c r="M68" s="106"/>
    </row>
    <row r="69" spans="1:13" s="108" customFormat="1" ht="30.75" customHeight="1" x14ac:dyDescent="0.25">
      <c r="A69" s="113">
        <f>'Information Sheet-COMPLETE 1st'!A76</f>
        <v>0</v>
      </c>
      <c r="B69" s="107">
        <f>'Information Sheet-COMPLETE 1st'!B76</f>
        <v>0</v>
      </c>
      <c r="C69" s="2" t="s">
        <v>6</v>
      </c>
      <c r="D69" s="7"/>
      <c r="E69" s="116">
        <f t="shared" si="9"/>
        <v>0</v>
      </c>
      <c r="F69" s="116">
        <f t="shared" si="10"/>
        <v>0</v>
      </c>
      <c r="G69" s="80"/>
      <c r="H69" s="114">
        <v>0</v>
      </c>
      <c r="I69" s="82">
        <v>0</v>
      </c>
      <c r="J69" s="115">
        <f t="shared" si="6"/>
        <v>20</v>
      </c>
      <c r="K69" s="115" t="str">
        <f t="shared" si="7"/>
        <v>$4.00</v>
      </c>
      <c r="L69" s="130" t="str">
        <f t="shared" si="8"/>
        <v>0</v>
      </c>
      <c r="M69" s="106"/>
    </row>
    <row r="70" spans="1:13" s="108" customFormat="1" ht="30.75" customHeight="1" x14ac:dyDescent="0.25">
      <c r="A70" s="113">
        <f>'Information Sheet-COMPLETE 1st'!A77</f>
        <v>0</v>
      </c>
      <c r="B70" s="107">
        <f>'Information Sheet-COMPLETE 1st'!B77</f>
        <v>0</v>
      </c>
      <c r="C70" s="2" t="s">
        <v>6</v>
      </c>
      <c r="D70" s="7"/>
      <c r="E70" s="116">
        <f t="shared" si="9"/>
        <v>0</v>
      </c>
      <c r="F70" s="116">
        <f t="shared" si="10"/>
        <v>0</v>
      </c>
      <c r="G70" s="80"/>
      <c r="H70" s="114">
        <v>0</v>
      </c>
      <c r="I70" s="82">
        <v>0</v>
      </c>
      <c r="J70" s="115">
        <f t="shared" ref="J70:J106" si="11">20-H70</f>
        <v>20</v>
      </c>
      <c r="K70" s="115" t="str">
        <f t="shared" ref="K70:K101" si="12">IF(AND(J70&lt;=3.99,L77&gt;(-100)),J70,"$4.00")</f>
        <v>$4.00</v>
      </c>
      <c r="L70" s="130" t="str">
        <f t="shared" ref="L70:L101" si="13">IF(OR(H70&gt;19.99,H70&lt;13.71),"0",K70*I70)</f>
        <v>0</v>
      </c>
      <c r="M70" s="106"/>
    </row>
    <row r="71" spans="1:13" s="108" customFormat="1" ht="30.75" customHeight="1" x14ac:dyDescent="0.25">
      <c r="A71" s="113">
        <f>'Information Sheet-COMPLETE 1st'!A78</f>
        <v>0</v>
      </c>
      <c r="B71" s="107">
        <f>'Information Sheet-COMPLETE 1st'!B78</f>
        <v>0</v>
      </c>
      <c r="C71" s="2" t="s">
        <v>6</v>
      </c>
      <c r="D71" s="7"/>
      <c r="E71" s="116">
        <f t="shared" ref="E71:E106" si="14">E70</f>
        <v>0</v>
      </c>
      <c r="F71" s="116">
        <f t="shared" ref="F71:F106" si="15">F70</f>
        <v>0</v>
      </c>
      <c r="G71" s="80"/>
      <c r="H71" s="114">
        <v>0</v>
      </c>
      <c r="I71" s="82">
        <v>0</v>
      </c>
      <c r="J71" s="115">
        <f t="shared" si="11"/>
        <v>20</v>
      </c>
      <c r="K71" s="115" t="str">
        <f t="shared" si="12"/>
        <v>$4.00</v>
      </c>
      <c r="L71" s="130" t="str">
        <f t="shared" si="13"/>
        <v>0</v>
      </c>
      <c r="M71" s="106"/>
    </row>
    <row r="72" spans="1:13" s="108" customFormat="1" ht="30.75" customHeight="1" x14ac:dyDescent="0.25">
      <c r="A72" s="113">
        <f>'Information Sheet-COMPLETE 1st'!A79</f>
        <v>0</v>
      </c>
      <c r="B72" s="107">
        <f>'Information Sheet-COMPLETE 1st'!B79</f>
        <v>0</v>
      </c>
      <c r="C72" s="2" t="s">
        <v>6</v>
      </c>
      <c r="D72" s="7"/>
      <c r="E72" s="116">
        <f t="shared" si="14"/>
        <v>0</v>
      </c>
      <c r="F72" s="116">
        <f t="shared" si="15"/>
        <v>0</v>
      </c>
      <c r="G72" s="80"/>
      <c r="H72" s="114">
        <v>0</v>
      </c>
      <c r="I72" s="82">
        <v>0</v>
      </c>
      <c r="J72" s="115">
        <f t="shared" si="11"/>
        <v>20</v>
      </c>
      <c r="K72" s="115" t="str">
        <f t="shared" si="12"/>
        <v>$4.00</v>
      </c>
      <c r="L72" s="130" t="str">
        <f t="shared" si="13"/>
        <v>0</v>
      </c>
      <c r="M72" s="106"/>
    </row>
    <row r="73" spans="1:13" s="108" customFormat="1" ht="30.75" customHeight="1" x14ac:dyDescent="0.25">
      <c r="A73" s="113">
        <f>'Information Sheet-COMPLETE 1st'!A80</f>
        <v>0</v>
      </c>
      <c r="B73" s="107">
        <f>'Information Sheet-COMPLETE 1st'!B80</f>
        <v>0</v>
      </c>
      <c r="C73" s="2" t="s">
        <v>6</v>
      </c>
      <c r="D73" s="7"/>
      <c r="E73" s="116">
        <f t="shared" si="14"/>
        <v>0</v>
      </c>
      <c r="F73" s="116">
        <f t="shared" si="15"/>
        <v>0</v>
      </c>
      <c r="G73" s="80"/>
      <c r="H73" s="114">
        <v>0</v>
      </c>
      <c r="I73" s="82">
        <v>0</v>
      </c>
      <c r="J73" s="115">
        <f t="shared" si="11"/>
        <v>20</v>
      </c>
      <c r="K73" s="115" t="str">
        <f t="shared" si="12"/>
        <v>$4.00</v>
      </c>
      <c r="L73" s="130" t="str">
        <f t="shared" si="13"/>
        <v>0</v>
      </c>
      <c r="M73" s="106"/>
    </row>
    <row r="74" spans="1:13" s="108" customFormat="1" ht="30.75" customHeight="1" x14ac:dyDescent="0.25">
      <c r="A74" s="113">
        <f>'Information Sheet-COMPLETE 1st'!A81</f>
        <v>0</v>
      </c>
      <c r="B74" s="107">
        <f>'Information Sheet-COMPLETE 1st'!B81</f>
        <v>0</v>
      </c>
      <c r="C74" s="2" t="s">
        <v>6</v>
      </c>
      <c r="D74" s="7"/>
      <c r="E74" s="116">
        <f t="shared" si="14"/>
        <v>0</v>
      </c>
      <c r="F74" s="116">
        <f t="shared" si="15"/>
        <v>0</v>
      </c>
      <c r="G74" s="80"/>
      <c r="H74" s="114">
        <v>0</v>
      </c>
      <c r="I74" s="82">
        <v>0</v>
      </c>
      <c r="J74" s="115">
        <f t="shared" si="11"/>
        <v>20</v>
      </c>
      <c r="K74" s="115" t="str">
        <f t="shared" si="12"/>
        <v>$4.00</v>
      </c>
      <c r="L74" s="130" t="str">
        <f t="shared" si="13"/>
        <v>0</v>
      </c>
      <c r="M74" s="106"/>
    </row>
    <row r="75" spans="1:13" s="108" customFormat="1" ht="30.75" customHeight="1" x14ac:dyDescent="0.25">
      <c r="A75" s="113">
        <f>'Information Sheet-COMPLETE 1st'!A82</f>
        <v>0</v>
      </c>
      <c r="B75" s="107">
        <f>'Information Sheet-COMPLETE 1st'!B82</f>
        <v>0</v>
      </c>
      <c r="C75" s="2" t="s">
        <v>6</v>
      </c>
      <c r="D75" s="7"/>
      <c r="E75" s="116">
        <f t="shared" si="14"/>
        <v>0</v>
      </c>
      <c r="F75" s="116">
        <f t="shared" si="15"/>
        <v>0</v>
      </c>
      <c r="G75" s="80"/>
      <c r="H75" s="114">
        <v>0</v>
      </c>
      <c r="I75" s="82">
        <v>0</v>
      </c>
      <c r="J75" s="115">
        <f t="shared" si="11"/>
        <v>20</v>
      </c>
      <c r="K75" s="115" t="str">
        <f t="shared" si="12"/>
        <v>$4.00</v>
      </c>
      <c r="L75" s="130" t="str">
        <f t="shared" si="13"/>
        <v>0</v>
      </c>
      <c r="M75" s="106"/>
    </row>
    <row r="76" spans="1:13" s="108" customFormat="1" ht="30.75" customHeight="1" x14ac:dyDescent="0.25">
      <c r="A76" s="113">
        <f>'Information Sheet-COMPLETE 1st'!A83</f>
        <v>0</v>
      </c>
      <c r="B76" s="107">
        <f>'Information Sheet-COMPLETE 1st'!B83</f>
        <v>0</v>
      </c>
      <c r="C76" s="2" t="s">
        <v>6</v>
      </c>
      <c r="D76" s="7"/>
      <c r="E76" s="116">
        <f t="shared" si="14"/>
        <v>0</v>
      </c>
      <c r="F76" s="116">
        <f t="shared" si="15"/>
        <v>0</v>
      </c>
      <c r="G76" s="80"/>
      <c r="H76" s="114">
        <v>0</v>
      </c>
      <c r="I76" s="82">
        <v>0</v>
      </c>
      <c r="J76" s="115">
        <f t="shared" si="11"/>
        <v>20</v>
      </c>
      <c r="K76" s="115" t="str">
        <f t="shared" si="12"/>
        <v>$4.00</v>
      </c>
      <c r="L76" s="130" t="str">
        <f t="shared" si="13"/>
        <v>0</v>
      </c>
      <c r="M76" s="106"/>
    </row>
    <row r="77" spans="1:13" s="108" customFormat="1" ht="30.75" customHeight="1" x14ac:dyDescent="0.25">
      <c r="A77" s="113">
        <f>'Information Sheet-COMPLETE 1st'!A84</f>
        <v>0</v>
      </c>
      <c r="B77" s="107">
        <f>'Information Sheet-COMPLETE 1st'!B84</f>
        <v>0</v>
      </c>
      <c r="C77" s="2" t="s">
        <v>6</v>
      </c>
      <c r="D77" s="7"/>
      <c r="E77" s="116">
        <f t="shared" si="14"/>
        <v>0</v>
      </c>
      <c r="F77" s="116">
        <f t="shared" si="15"/>
        <v>0</v>
      </c>
      <c r="G77" s="80"/>
      <c r="H77" s="114">
        <v>0</v>
      </c>
      <c r="I77" s="82">
        <v>0</v>
      </c>
      <c r="J77" s="115">
        <f t="shared" si="11"/>
        <v>20</v>
      </c>
      <c r="K77" s="115" t="str">
        <f t="shared" si="12"/>
        <v>$4.00</v>
      </c>
      <c r="L77" s="130" t="str">
        <f t="shared" si="13"/>
        <v>0</v>
      </c>
      <c r="M77" s="106"/>
    </row>
    <row r="78" spans="1:13" s="108" customFormat="1" ht="30.75" customHeight="1" x14ac:dyDescent="0.25">
      <c r="A78" s="113">
        <f>'Information Sheet-COMPLETE 1st'!A85</f>
        <v>0</v>
      </c>
      <c r="B78" s="107">
        <f>'Information Sheet-COMPLETE 1st'!B85</f>
        <v>0</v>
      </c>
      <c r="C78" s="2" t="s">
        <v>6</v>
      </c>
      <c r="D78" s="7"/>
      <c r="E78" s="116">
        <f t="shared" si="14"/>
        <v>0</v>
      </c>
      <c r="F78" s="116">
        <f t="shared" si="15"/>
        <v>0</v>
      </c>
      <c r="G78" s="80"/>
      <c r="H78" s="114">
        <v>0</v>
      </c>
      <c r="I78" s="82">
        <v>0</v>
      </c>
      <c r="J78" s="115">
        <f t="shared" si="11"/>
        <v>20</v>
      </c>
      <c r="K78" s="115" t="str">
        <f t="shared" si="12"/>
        <v>$4.00</v>
      </c>
      <c r="L78" s="130" t="str">
        <f t="shared" si="13"/>
        <v>0</v>
      </c>
      <c r="M78" s="106"/>
    </row>
    <row r="79" spans="1:13" s="108" customFormat="1" ht="30.75" customHeight="1" x14ac:dyDescent="0.25">
      <c r="A79" s="113">
        <f>'Information Sheet-COMPLETE 1st'!A86</f>
        <v>0</v>
      </c>
      <c r="B79" s="107">
        <f>'Information Sheet-COMPLETE 1st'!B86</f>
        <v>0</v>
      </c>
      <c r="C79" s="2" t="s">
        <v>6</v>
      </c>
      <c r="D79" s="7"/>
      <c r="E79" s="116">
        <f t="shared" si="14"/>
        <v>0</v>
      </c>
      <c r="F79" s="116">
        <f t="shared" si="15"/>
        <v>0</v>
      </c>
      <c r="G79" s="80"/>
      <c r="H79" s="114">
        <v>0</v>
      </c>
      <c r="I79" s="82">
        <v>0</v>
      </c>
      <c r="J79" s="115">
        <f t="shared" si="11"/>
        <v>20</v>
      </c>
      <c r="K79" s="115" t="str">
        <f t="shared" si="12"/>
        <v>$4.00</v>
      </c>
      <c r="L79" s="130" t="str">
        <f t="shared" si="13"/>
        <v>0</v>
      </c>
      <c r="M79" s="106"/>
    </row>
    <row r="80" spans="1:13" s="108" customFormat="1" ht="30.75" customHeight="1" x14ac:dyDescent="0.25">
      <c r="A80" s="113">
        <f>'Information Sheet-COMPLETE 1st'!A87</f>
        <v>0</v>
      </c>
      <c r="B80" s="107">
        <f>'Information Sheet-COMPLETE 1st'!B87</f>
        <v>0</v>
      </c>
      <c r="C80" s="2" t="s">
        <v>6</v>
      </c>
      <c r="D80" s="7"/>
      <c r="E80" s="116">
        <f t="shared" si="14"/>
        <v>0</v>
      </c>
      <c r="F80" s="116">
        <f t="shared" si="15"/>
        <v>0</v>
      </c>
      <c r="G80" s="80"/>
      <c r="H80" s="114">
        <v>0</v>
      </c>
      <c r="I80" s="82">
        <v>0</v>
      </c>
      <c r="J80" s="115">
        <f t="shared" si="11"/>
        <v>20</v>
      </c>
      <c r="K80" s="115" t="str">
        <f t="shared" si="12"/>
        <v>$4.00</v>
      </c>
      <c r="L80" s="130" t="str">
        <f t="shared" si="13"/>
        <v>0</v>
      </c>
      <c r="M80" s="106"/>
    </row>
    <row r="81" spans="1:13" s="108" customFormat="1" ht="30.75" customHeight="1" x14ac:dyDescent="0.25">
      <c r="A81" s="113">
        <f>'Information Sheet-COMPLETE 1st'!A88</f>
        <v>0</v>
      </c>
      <c r="B81" s="107">
        <f>'Information Sheet-COMPLETE 1st'!B88</f>
        <v>0</v>
      </c>
      <c r="C81" s="2" t="s">
        <v>6</v>
      </c>
      <c r="D81" s="7"/>
      <c r="E81" s="116">
        <f t="shared" si="14"/>
        <v>0</v>
      </c>
      <c r="F81" s="116">
        <f t="shared" si="15"/>
        <v>0</v>
      </c>
      <c r="G81" s="80"/>
      <c r="H81" s="114">
        <v>0</v>
      </c>
      <c r="I81" s="82">
        <v>0</v>
      </c>
      <c r="J81" s="115">
        <f t="shared" si="11"/>
        <v>20</v>
      </c>
      <c r="K81" s="115" t="str">
        <f t="shared" si="12"/>
        <v>$4.00</v>
      </c>
      <c r="L81" s="130" t="str">
        <f t="shared" si="13"/>
        <v>0</v>
      </c>
      <c r="M81" s="106"/>
    </row>
    <row r="82" spans="1:13" s="108" customFormat="1" ht="30.75" customHeight="1" x14ac:dyDescent="0.25">
      <c r="A82" s="113">
        <f>'Information Sheet-COMPLETE 1st'!A89</f>
        <v>0</v>
      </c>
      <c r="B82" s="107">
        <f>'Information Sheet-COMPLETE 1st'!B89</f>
        <v>0</v>
      </c>
      <c r="C82" s="2" t="s">
        <v>6</v>
      </c>
      <c r="D82" s="7"/>
      <c r="E82" s="116">
        <f t="shared" si="14"/>
        <v>0</v>
      </c>
      <c r="F82" s="116">
        <f t="shared" si="15"/>
        <v>0</v>
      </c>
      <c r="G82" s="80"/>
      <c r="H82" s="114">
        <v>0</v>
      </c>
      <c r="I82" s="82">
        <v>0</v>
      </c>
      <c r="J82" s="115">
        <f t="shared" si="11"/>
        <v>20</v>
      </c>
      <c r="K82" s="115" t="str">
        <f t="shared" si="12"/>
        <v>$4.00</v>
      </c>
      <c r="L82" s="130" t="str">
        <f t="shared" si="13"/>
        <v>0</v>
      </c>
      <c r="M82" s="106"/>
    </row>
    <row r="83" spans="1:13" s="108" customFormat="1" ht="30.75" customHeight="1" x14ac:dyDescent="0.25">
      <c r="A83" s="113">
        <f>'Information Sheet-COMPLETE 1st'!A90</f>
        <v>0</v>
      </c>
      <c r="B83" s="107">
        <f>'Information Sheet-COMPLETE 1st'!B90</f>
        <v>0</v>
      </c>
      <c r="C83" s="2" t="s">
        <v>6</v>
      </c>
      <c r="D83" s="7"/>
      <c r="E83" s="116">
        <f t="shared" si="14"/>
        <v>0</v>
      </c>
      <c r="F83" s="116">
        <f t="shared" si="15"/>
        <v>0</v>
      </c>
      <c r="G83" s="80"/>
      <c r="H83" s="114">
        <v>0</v>
      </c>
      <c r="I83" s="82">
        <v>0</v>
      </c>
      <c r="J83" s="115">
        <f t="shared" si="11"/>
        <v>20</v>
      </c>
      <c r="K83" s="115" t="str">
        <f t="shared" si="12"/>
        <v>$4.00</v>
      </c>
      <c r="L83" s="130" t="str">
        <f t="shared" si="13"/>
        <v>0</v>
      </c>
      <c r="M83" s="106"/>
    </row>
    <row r="84" spans="1:13" s="108" customFormat="1" ht="30.75" customHeight="1" x14ac:dyDescent="0.25">
      <c r="A84" s="113">
        <f>'Information Sheet-COMPLETE 1st'!A91</f>
        <v>0</v>
      </c>
      <c r="B84" s="107">
        <f>'Information Sheet-COMPLETE 1st'!B91</f>
        <v>0</v>
      </c>
      <c r="C84" s="2" t="s">
        <v>6</v>
      </c>
      <c r="D84" s="7"/>
      <c r="E84" s="116">
        <f t="shared" si="14"/>
        <v>0</v>
      </c>
      <c r="F84" s="116">
        <f t="shared" si="15"/>
        <v>0</v>
      </c>
      <c r="G84" s="80"/>
      <c r="H84" s="114">
        <v>0</v>
      </c>
      <c r="I84" s="82">
        <v>0</v>
      </c>
      <c r="J84" s="115">
        <f t="shared" si="11"/>
        <v>20</v>
      </c>
      <c r="K84" s="115" t="str">
        <f t="shared" si="12"/>
        <v>$4.00</v>
      </c>
      <c r="L84" s="130" t="str">
        <f t="shared" si="13"/>
        <v>0</v>
      </c>
      <c r="M84" s="106"/>
    </row>
    <row r="85" spans="1:13" s="108" customFormat="1" ht="30.75" customHeight="1" x14ac:dyDescent="0.25">
      <c r="A85" s="113">
        <f>'Information Sheet-COMPLETE 1st'!A92</f>
        <v>0</v>
      </c>
      <c r="B85" s="107">
        <f>'Information Sheet-COMPLETE 1st'!B92</f>
        <v>0</v>
      </c>
      <c r="C85" s="2" t="s">
        <v>6</v>
      </c>
      <c r="D85" s="7"/>
      <c r="E85" s="116">
        <f t="shared" si="14"/>
        <v>0</v>
      </c>
      <c r="F85" s="116">
        <f t="shared" si="15"/>
        <v>0</v>
      </c>
      <c r="G85" s="80"/>
      <c r="H85" s="114">
        <v>0</v>
      </c>
      <c r="I85" s="82">
        <v>0</v>
      </c>
      <c r="J85" s="115">
        <f t="shared" si="11"/>
        <v>20</v>
      </c>
      <c r="K85" s="115" t="str">
        <f t="shared" si="12"/>
        <v>$4.00</v>
      </c>
      <c r="L85" s="130" t="str">
        <f t="shared" si="13"/>
        <v>0</v>
      </c>
      <c r="M85" s="106"/>
    </row>
    <row r="86" spans="1:13" s="108" customFormat="1" ht="30.75" customHeight="1" x14ac:dyDescent="0.25">
      <c r="A86" s="113">
        <f>'Information Sheet-COMPLETE 1st'!A93</f>
        <v>0</v>
      </c>
      <c r="B86" s="107">
        <f>'Information Sheet-COMPLETE 1st'!B93</f>
        <v>0</v>
      </c>
      <c r="C86" s="2" t="s">
        <v>6</v>
      </c>
      <c r="D86" s="7"/>
      <c r="E86" s="116">
        <f t="shared" si="14"/>
        <v>0</v>
      </c>
      <c r="F86" s="116">
        <f t="shared" si="15"/>
        <v>0</v>
      </c>
      <c r="G86" s="80"/>
      <c r="H86" s="114">
        <v>0</v>
      </c>
      <c r="I86" s="82">
        <v>0</v>
      </c>
      <c r="J86" s="115">
        <f t="shared" si="11"/>
        <v>20</v>
      </c>
      <c r="K86" s="115" t="str">
        <f t="shared" si="12"/>
        <v>$4.00</v>
      </c>
      <c r="L86" s="130" t="str">
        <f t="shared" si="13"/>
        <v>0</v>
      </c>
      <c r="M86" s="106"/>
    </row>
    <row r="87" spans="1:13" s="108" customFormat="1" ht="30.75" customHeight="1" x14ac:dyDescent="0.25">
      <c r="A87" s="113">
        <f>'Information Sheet-COMPLETE 1st'!A94</f>
        <v>0</v>
      </c>
      <c r="B87" s="107">
        <f>'Information Sheet-COMPLETE 1st'!B94</f>
        <v>0</v>
      </c>
      <c r="C87" s="2" t="s">
        <v>6</v>
      </c>
      <c r="D87" s="7"/>
      <c r="E87" s="116">
        <f t="shared" si="14"/>
        <v>0</v>
      </c>
      <c r="F87" s="116">
        <f t="shared" si="15"/>
        <v>0</v>
      </c>
      <c r="G87" s="80"/>
      <c r="H87" s="114">
        <v>0</v>
      </c>
      <c r="I87" s="82">
        <v>0</v>
      </c>
      <c r="J87" s="115">
        <f t="shared" si="11"/>
        <v>20</v>
      </c>
      <c r="K87" s="115" t="str">
        <f t="shared" si="12"/>
        <v>$4.00</v>
      </c>
      <c r="L87" s="130" t="str">
        <f t="shared" si="13"/>
        <v>0</v>
      </c>
      <c r="M87" s="106"/>
    </row>
    <row r="88" spans="1:13" s="108" customFormat="1" ht="30.75" customHeight="1" x14ac:dyDescent="0.25">
      <c r="A88" s="113">
        <f>'Information Sheet-COMPLETE 1st'!A95</f>
        <v>0</v>
      </c>
      <c r="B88" s="107">
        <f>'Information Sheet-COMPLETE 1st'!B95</f>
        <v>0</v>
      </c>
      <c r="C88" s="2" t="s">
        <v>6</v>
      </c>
      <c r="D88" s="7"/>
      <c r="E88" s="116">
        <f t="shared" si="14"/>
        <v>0</v>
      </c>
      <c r="F88" s="116">
        <f t="shared" si="15"/>
        <v>0</v>
      </c>
      <c r="G88" s="80"/>
      <c r="H88" s="114">
        <v>0</v>
      </c>
      <c r="I88" s="82">
        <v>0</v>
      </c>
      <c r="J88" s="115">
        <f t="shared" si="11"/>
        <v>20</v>
      </c>
      <c r="K88" s="115" t="str">
        <f t="shared" si="12"/>
        <v>$4.00</v>
      </c>
      <c r="L88" s="130" t="str">
        <f t="shared" si="13"/>
        <v>0</v>
      </c>
      <c r="M88" s="106"/>
    </row>
    <row r="89" spans="1:13" s="108" customFormat="1" ht="30.75" customHeight="1" x14ac:dyDescent="0.25">
      <c r="A89" s="113">
        <f>'Information Sheet-COMPLETE 1st'!A96</f>
        <v>0</v>
      </c>
      <c r="B89" s="107">
        <f>'Information Sheet-COMPLETE 1st'!B96</f>
        <v>0</v>
      </c>
      <c r="C89" s="2" t="s">
        <v>6</v>
      </c>
      <c r="D89" s="7"/>
      <c r="E89" s="116">
        <f t="shared" si="14"/>
        <v>0</v>
      </c>
      <c r="F89" s="116">
        <f t="shared" si="15"/>
        <v>0</v>
      </c>
      <c r="G89" s="80"/>
      <c r="H89" s="114">
        <v>0</v>
      </c>
      <c r="I89" s="82">
        <v>0</v>
      </c>
      <c r="J89" s="115">
        <f t="shared" si="11"/>
        <v>20</v>
      </c>
      <c r="K89" s="115" t="str">
        <f t="shared" si="12"/>
        <v>$4.00</v>
      </c>
      <c r="L89" s="130" t="str">
        <f t="shared" si="13"/>
        <v>0</v>
      </c>
      <c r="M89" s="106"/>
    </row>
    <row r="90" spans="1:13" s="108" customFormat="1" ht="30.75" customHeight="1" x14ac:dyDescent="0.25">
      <c r="A90" s="113">
        <f>'Information Sheet-COMPLETE 1st'!A97</f>
        <v>0</v>
      </c>
      <c r="B90" s="107">
        <f>'Information Sheet-COMPLETE 1st'!B97</f>
        <v>0</v>
      </c>
      <c r="C90" s="2" t="s">
        <v>6</v>
      </c>
      <c r="D90" s="7"/>
      <c r="E90" s="116">
        <f t="shared" si="14"/>
        <v>0</v>
      </c>
      <c r="F90" s="116">
        <f t="shared" si="15"/>
        <v>0</v>
      </c>
      <c r="G90" s="80"/>
      <c r="H90" s="114">
        <v>0</v>
      </c>
      <c r="I90" s="82">
        <v>0</v>
      </c>
      <c r="J90" s="115">
        <f t="shared" si="11"/>
        <v>20</v>
      </c>
      <c r="K90" s="115" t="str">
        <f t="shared" si="12"/>
        <v>$4.00</v>
      </c>
      <c r="L90" s="130" t="str">
        <f t="shared" si="13"/>
        <v>0</v>
      </c>
      <c r="M90" s="106"/>
    </row>
    <row r="91" spans="1:13" s="108" customFormat="1" ht="30.75" customHeight="1" x14ac:dyDescent="0.25">
      <c r="A91" s="113">
        <f>'Information Sheet-COMPLETE 1st'!A98</f>
        <v>0</v>
      </c>
      <c r="B91" s="107">
        <f>'Information Sheet-COMPLETE 1st'!B98</f>
        <v>0</v>
      </c>
      <c r="C91" s="2" t="s">
        <v>6</v>
      </c>
      <c r="D91" s="7"/>
      <c r="E91" s="116">
        <f t="shared" si="14"/>
        <v>0</v>
      </c>
      <c r="F91" s="116">
        <f t="shared" si="15"/>
        <v>0</v>
      </c>
      <c r="G91" s="80"/>
      <c r="H91" s="114">
        <v>0</v>
      </c>
      <c r="I91" s="82">
        <v>0</v>
      </c>
      <c r="J91" s="115">
        <f t="shared" si="11"/>
        <v>20</v>
      </c>
      <c r="K91" s="115" t="str">
        <f t="shared" si="12"/>
        <v>$4.00</v>
      </c>
      <c r="L91" s="130" t="str">
        <f t="shared" si="13"/>
        <v>0</v>
      </c>
      <c r="M91" s="106"/>
    </row>
    <row r="92" spans="1:13" s="108" customFormat="1" ht="30.75" customHeight="1" x14ac:dyDescent="0.25">
      <c r="A92" s="113">
        <f>'Information Sheet-COMPLETE 1st'!A99</f>
        <v>0</v>
      </c>
      <c r="B92" s="107">
        <f>'Information Sheet-COMPLETE 1st'!B99</f>
        <v>0</v>
      </c>
      <c r="C92" s="2" t="s">
        <v>6</v>
      </c>
      <c r="D92" s="7"/>
      <c r="E92" s="116">
        <f t="shared" si="14"/>
        <v>0</v>
      </c>
      <c r="F92" s="116">
        <f t="shared" si="15"/>
        <v>0</v>
      </c>
      <c r="G92" s="80"/>
      <c r="H92" s="114">
        <v>0</v>
      </c>
      <c r="I92" s="82">
        <v>0</v>
      </c>
      <c r="J92" s="115">
        <f t="shared" si="11"/>
        <v>20</v>
      </c>
      <c r="K92" s="115" t="str">
        <f t="shared" si="12"/>
        <v>$4.00</v>
      </c>
      <c r="L92" s="130" t="str">
        <f t="shared" si="13"/>
        <v>0</v>
      </c>
      <c r="M92" s="106"/>
    </row>
    <row r="93" spans="1:13" s="108" customFormat="1" ht="30.75" customHeight="1" x14ac:dyDescent="0.25">
      <c r="A93" s="113">
        <f>'Information Sheet-COMPLETE 1st'!A100</f>
        <v>0</v>
      </c>
      <c r="B93" s="107">
        <f>'Information Sheet-COMPLETE 1st'!B100</f>
        <v>0</v>
      </c>
      <c r="C93" s="2" t="s">
        <v>6</v>
      </c>
      <c r="D93" s="7"/>
      <c r="E93" s="116">
        <f t="shared" si="14"/>
        <v>0</v>
      </c>
      <c r="F93" s="116">
        <f t="shared" si="15"/>
        <v>0</v>
      </c>
      <c r="G93" s="80"/>
      <c r="H93" s="114">
        <v>0</v>
      </c>
      <c r="I93" s="82">
        <v>0</v>
      </c>
      <c r="J93" s="115">
        <f t="shared" si="11"/>
        <v>20</v>
      </c>
      <c r="K93" s="115" t="str">
        <f t="shared" si="12"/>
        <v>$4.00</v>
      </c>
      <c r="L93" s="130" t="str">
        <f t="shared" si="13"/>
        <v>0</v>
      </c>
      <c r="M93" s="106"/>
    </row>
    <row r="94" spans="1:13" s="108" customFormat="1" ht="30.75" customHeight="1" x14ac:dyDescent="0.25">
      <c r="A94" s="113">
        <f>'Information Sheet-COMPLETE 1st'!A101</f>
        <v>0</v>
      </c>
      <c r="B94" s="107">
        <f>'Information Sheet-COMPLETE 1st'!B101</f>
        <v>0</v>
      </c>
      <c r="C94" s="2" t="s">
        <v>6</v>
      </c>
      <c r="D94" s="7"/>
      <c r="E94" s="116">
        <f t="shared" si="14"/>
        <v>0</v>
      </c>
      <c r="F94" s="116">
        <f t="shared" si="15"/>
        <v>0</v>
      </c>
      <c r="G94" s="80"/>
      <c r="H94" s="114">
        <v>0</v>
      </c>
      <c r="I94" s="82">
        <v>0</v>
      </c>
      <c r="J94" s="115">
        <f t="shared" si="11"/>
        <v>20</v>
      </c>
      <c r="K94" s="115" t="str">
        <f t="shared" si="12"/>
        <v>$4.00</v>
      </c>
      <c r="L94" s="130" t="str">
        <f t="shared" si="13"/>
        <v>0</v>
      </c>
      <c r="M94" s="106"/>
    </row>
    <row r="95" spans="1:13" s="108" customFormat="1" ht="30.75" customHeight="1" x14ac:dyDescent="0.25">
      <c r="A95" s="113">
        <f>'Information Sheet-COMPLETE 1st'!A102</f>
        <v>0</v>
      </c>
      <c r="B95" s="107">
        <f>'Information Sheet-COMPLETE 1st'!B102</f>
        <v>0</v>
      </c>
      <c r="C95" s="2" t="s">
        <v>6</v>
      </c>
      <c r="D95" s="7"/>
      <c r="E95" s="116">
        <f t="shared" si="14"/>
        <v>0</v>
      </c>
      <c r="F95" s="116">
        <f t="shared" si="15"/>
        <v>0</v>
      </c>
      <c r="G95" s="80"/>
      <c r="H95" s="114">
        <v>0</v>
      </c>
      <c r="I95" s="82">
        <v>0</v>
      </c>
      <c r="J95" s="115">
        <f t="shared" si="11"/>
        <v>20</v>
      </c>
      <c r="K95" s="115" t="str">
        <f t="shared" si="12"/>
        <v>$4.00</v>
      </c>
      <c r="L95" s="130" t="str">
        <f t="shared" si="13"/>
        <v>0</v>
      </c>
      <c r="M95" s="106"/>
    </row>
    <row r="96" spans="1:13" s="108" customFormat="1" ht="30.75" customHeight="1" x14ac:dyDescent="0.25">
      <c r="A96" s="113">
        <f>'Information Sheet-COMPLETE 1st'!A103</f>
        <v>0</v>
      </c>
      <c r="B96" s="107">
        <f>'Information Sheet-COMPLETE 1st'!B103</f>
        <v>0</v>
      </c>
      <c r="C96" s="2" t="s">
        <v>6</v>
      </c>
      <c r="D96" s="7"/>
      <c r="E96" s="116">
        <f t="shared" si="14"/>
        <v>0</v>
      </c>
      <c r="F96" s="116">
        <f t="shared" si="15"/>
        <v>0</v>
      </c>
      <c r="G96" s="80"/>
      <c r="H96" s="114">
        <v>0</v>
      </c>
      <c r="I96" s="82">
        <v>0</v>
      </c>
      <c r="J96" s="115">
        <f t="shared" si="11"/>
        <v>20</v>
      </c>
      <c r="K96" s="115" t="str">
        <f t="shared" si="12"/>
        <v>$4.00</v>
      </c>
      <c r="L96" s="130" t="str">
        <f t="shared" si="13"/>
        <v>0</v>
      </c>
      <c r="M96" s="106"/>
    </row>
    <row r="97" spans="1:13" s="108" customFormat="1" ht="30.75" customHeight="1" x14ac:dyDescent="0.25">
      <c r="A97" s="113">
        <f>'Information Sheet-COMPLETE 1st'!A104</f>
        <v>0</v>
      </c>
      <c r="B97" s="107">
        <f>'Information Sheet-COMPLETE 1st'!B104</f>
        <v>0</v>
      </c>
      <c r="C97" s="2" t="s">
        <v>6</v>
      </c>
      <c r="D97" s="7"/>
      <c r="E97" s="116">
        <f t="shared" si="14"/>
        <v>0</v>
      </c>
      <c r="F97" s="116">
        <f t="shared" si="15"/>
        <v>0</v>
      </c>
      <c r="G97" s="80"/>
      <c r="H97" s="114">
        <v>0</v>
      </c>
      <c r="I97" s="82">
        <v>0</v>
      </c>
      <c r="J97" s="115">
        <f t="shared" si="11"/>
        <v>20</v>
      </c>
      <c r="K97" s="115" t="str">
        <f t="shared" si="12"/>
        <v>$4.00</v>
      </c>
      <c r="L97" s="130" t="str">
        <f t="shared" si="13"/>
        <v>0</v>
      </c>
      <c r="M97" s="106"/>
    </row>
    <row r="98" spans="1:13" s="108" customFormat="1" ht="30.75" customHeight="1" x14ac:dyDescent="0.25">
      <c r="A98" s="113">
        <f>'Information Sheet-COMPLETE 1st'!A105</f>
        <v>0</v>
      </c>
      <c r="B98" s="107">
        <f>'Information Sheet-COMPLETE 1st'!B105</f>
        <v>0</v>
      </c>
      <c r="C98" s="2" t="s">
        <v>6</v>
      </c>
      <c r="D98" s="7"/>
      <c r="E98" s="116">
        <f t="shared" si="14"/>
        <v>0</v>
      </c>
      <c r="F98" s="116">
        <f t="shared" si="15"/>
        <v>0</v>
      </c>
      <c r="G98" s="80"/>
      <c r="H98" s="114">
        <v>0</v>
      </c>
      <c r="I98" s="82">
        <v>0</v>
      </c>
      <c r="J98" s="115">
        <f t="shared" si="11"/>
        <v>20</v>
      </c>
      <c r="K98" s="115" t="str">
        <f t="shared" si="12"/>
        <v>$4.00</v>
      </c>
      <c r="L98" s="130" t="str">
        <f t="shared" si="13"/>
        <v>0</v>
      </c>
      <c r="M98" s="106"/>
    </row>
    <row r="99" spans="1:13" s="108" customFormat="1" ht="30.75" customHeight="1" x14ac:dyDescent="0.25">
      <c r="A99" s="113">
        <f>'Information Sheet-COMPLETE 1st'!A106</f>
        <v>0</v>
      </c>
      <c r="B99" s="107">
        <f>'Information Sheet-COMPLETE 1st'!B106</f>
        <v>0</v>
      </c>
      <c r="C99" s="2" t="s">
        <v>6</v>
      </c>
      <c r="D99" s="7"/>
      <c r="E99" s="116">
        <f t="shared" si="14"/>
        <v>0</v>
      </c>
      <c r="F99" s="116">
        <f t="shared" si="15"/>
        <v>0</v>
      </c>
      <c r="G99" s="80"/>
      <c r="H99" s="114">
        <v>0</v>
      </c>
      <c r="I99" s="82">
        <v>0</v>
      </c>
      <c r="J99" s="115">
        <f t="shared" si="11"/>
        <v>20</v>
      </c>
      <c r="K99" s="115" t="str">
        <f t="shared" si="12"/>
        <v>$4.00</v>
      </c>
      <c r="L99" s="130" t="str">
        <f t="shared" si="13"/>
        <v>0</v>
      </c>
      <c r="M99" s="106"/>
    </row>
    <row r="100" spans="1:13" s="108" customFormat="1" ht="30.75" customHeight="1" x14ac:dyDescent="0.25">
      <c r="A100" s="113">
        <f>'Information Sheet-COMPLETE 1st'!A107</f>
        <v>0</v>
      </c>
      <c r="B100" s="107">
        <f>'Information Sheet-COMPLETE 1st'!B107</f>
        <v>0</v>
      </c>
      <c r="C100" s="2" t="s">
        <v>6</v>
      </c>
      <c r="D100" s="7"/>
      <c r="E100" s="116">
        <f t="shared" si="14"/>
        <v>0</v>
      </c>
      <c r="F100" s="116">
        <f t="shared" si="15"/>
        <v>0</v>
      </c>
      <c r="G100" s="80"/>
      <c r="H100" s="114">
        <v>0</v>
      </c>
      <c r="I100" s="82">
        <v>0</v>
      </c>
      <c r="J100" s="115">
        <f t="shared" si="11"/>
        <v>20</v>
      </c>
      <c r="K100" s="115" t="str">
        <f t="shared" si="12"/>
        <v>$4.00</v>
      </c>
      <c r="L100" s="130" t="str">
        <f t="shared" si="13"/>
        <v>0</v>
      </c>
      <c r="M100" s="106"/>
    </row>
    <row r="101" spans="1:13" s="108" customFormat="1" ht="30.75" customHeight="1" x14ac:dyDescent="0.25">
      <c r="A101" s="113">
        <f>'Information Sheet-COMPLETE 1st'!A108</f>
        <v>0</v>
      </c>
      <c r="B101" s="107">
        <f>'Information Sheet-COMPLETE 1st'!B108</f>
        <v>0</v>
      </c>
      <c r="C101" s="2" t="s">
        <v>6</v>
      </c>
      <c r="D101" s="7"/>
      <c r="E101" s="116">
        <f t="shared" si="14"/>
        <v>0</v>
      </c>
      <c r="F101" s="116">
        <f t="shared" si="15"/>
        <v>0</v>
      </c>
      <c r="G101" s="80"/>
      <c r="H101" s="114">
        <v>0</v>
      </c>
      <c r="I101" s="82">
        <v>0</v>
      </c>
      <c r="J101" s="115">
        <f t="shared" si="11"/>
        <v>20</v>
      </c>
      <c r="K101" s="115" t="str">
        <f t="shared" si="12"/>
        <v>$4.00</v>
      </c>
      <c r="L101" s="130" t="str">
        <f t="shared" si="13"/>
        <v>0</v>
      </c>
      <c r="M101" s="106"/>
    </row>
    <row r="102" spans="1:13" s="108" customFormat="1" ht="30.75" customHeight="1" x14ac:dyDescent="0.25">
      <c r="A102" s="113">
        <f>'Information Sheet-COMPLETE 1st'!A109</f>
        <v>0</v>
      </c>
      <c r="B102" s="107">
        <f>'Information Sheet-COMPLETE 1st'!B109</f>
        <v>0</v>
      </c>
      <c r="C102" s="2" t="s">
        <v>6</v>
      </c>
      <c r="D102" s="7"/>
      <c r="E102" s="116">
        <f t="shared" si="14"/>
        <v>0</v>
      </c>
      <c r="F102" s="116">
        <f t="shared" si="15"/>
        <v>0</v>
      </c>
      <c r="G102" s="80"/>
      <c r="H102" s="114">
        <v>0</v>
      </c>
      <c r="I102" s="82">
        <v>0</v>
      </c>
      <c r="J102" s="115">
        <f t="shared" si="11"/>
        <v>20</v>
      </c>
      <c r="K102" s="115" t="str">
        <f t="shared" ref="K102:K106" si="16">IF(AND(J102&lt;=3.99,L109&gt;(-100)),J102,"$4.00")</f>
        <v>$4.00</v>
      </c>
      <c r="L102" s="130" t="str">
        <f t="shared" ref="L102:L106" si="17">IF(OR(H102&gt;19.99,H102&lt;13.71),"0",K102*I102)</f>
        <v>0</v>
      </c>
      <c r="M102" s="106"/>
    </row>
    <row r="103" spans="1:13" s="108" customFormat="1" ht="30.75" customHeight="1" x14ac:dyDescent="0.25">
      <c r="A103" s="113">
        <f>'Information Sheet-COMPLETE 1st'!A110</f>
        <v>0</v>
      </c>
      <c r="B103" s="107">
        <f>'Information Sheet-COMPLETE 1st'!B110</f>
        <v>0</v>
      </c>
      <c r="C103" s="2" t="s">
        <v>6</v>
      </c>
      <c r="D103" s="7"/>
      <c r="E103" s="116">
        <f t="shared" si="14"/>
        <v>0</v>
      </c>
      <c r="F103" s="116">
        <f t="shared" si="15"/>
        <v>0</v>
      </c>
      <c r="G103" s="80"/>
      <c r="H103" s="114">
        <v>0</v>
      </c>
      <c r="I103" s="82">
        <v>0</v>
      </c>
      <c r="J103" s="115">
        <f t="shared" si="11"/>
        <v>20</v>
      </c>
      <c r="K103" s="115" t="str">
        <f t="shared" si="16"/>
        <v>$4.00</v>
      </c>
      <c r="L103" s="130" t="str">
        <f t="shared" si="17"/>
        <v>0</v>
      </c>
      <c r="M103" s="106"/>
    </row>
    <row r="104" spans="1:13" s="108" customFormat="1" ht="30.75" customHeight="1" x14ac:dyDescent="0.25">
      <c r="A104" s="113">
        <f>'Information Sheet-COMPLETE 1st'!A111</f>
        <v>0</v>
      </c>
      <c r="B104" s="107">
        <f>'Information Sheet-COMPLETE 1st'!B111</f>
        <v>0</v>
      </c>
      <c r="C104" s="2" t="s">
        <v>6</v>
      </c>
      <c r="D104" s="7"/>
      <c r="E104" s="116">
        <f t="shared" si="14"/>
        <v>0</v>
      </c>
      <c r="F104" s="116">
        <f t="shared" si="15"/>
        <v>0</v>
      </c>
      <c r="G104" s="80"/>
      <c r="H104" s="114">
        <v>0</v>
      </c>
      <c r="I104" s="82">
        <v>0</v>
      </c>
      <c r="J104" s="115">
        <f t="shared" si="11"/>
        <v>20</v>
      </c>
      <c r="K104" s="115" t="str">
        <f t="shared" si="16"/>
        <v>$4.00</v>
      </c>
      <c r="L104" s="130" t="str">
        <f t="shared" si="17"/>
        <v>0</v>
      </c>
      <c r="M104" s="106"/>
    </row>
    <row r="105" spans="1:13" s="108" customFormat="1" ht="30.75" customHeight="1" x14ac:dyDescent="0.25">
      <c r="A105" s="113">
        <f>'Information Sheet-COMPLETE 1st'!A112</f>
        <v>0</v>
      </c>
      <c r="B105" s="107">
        <f>'Information Sheet-COMPLETE 1st'!B112</f>
        <v>0</v>
      </c>
      <c r="C105" s="2" t="s">
        <v>6</v>
      </c>
      <c r="D105" s="7"/>
      <c r="E105" s="116">
        <f t="shared" si="14"/>
        <v>0</v>
      </c>
      <c r="F105" s="116">
        <f t="shared" si="15"/>
        <v>0</v>
      </c>
      <c r="G105" s="80"/>
      <c r="H105" s="114">
        <v>0</v>
      </c>
      <c r="I105" s="82">
        <v>0</v>
      </c>
      <c r="J105" s="115">
        <f t="shared" si="11"/>
        <v>20</v>
      </c>
      <c r="K105" s="115" t="str">
        <f t="shared" si="16"/>
        <v>$4.00</v>
      </c>
      <c r="L105" s="130" t="str">
        <f t="shared" si="17"/>
        <v>0</v>
      </c>
      <c r="M105" s="106"/>
    </row>
    <row r="106" spans="1:13" s="108" customFormat="1" ht="30.75" customHeight="1" x14ac:dyDescent="0.25">
      <c r="A106" s="113">
        <f>'Information Sheet-COMPLETE 1st'!A113</f>
        <v>0</v>
      </c>
      <c r="B106" s="107">
        <f>'Information Sheet-COMPLETE 1st'!B113</f>
        <v>0</v>
      </c>
      <c r="C106" s="2" t="s">
        <v>6</v>
      </c>
      <c r="D106" s="7"/>
      <c r="E106" s="116">
        <f t="shared" si="14"/>
        <v>0</v>
      </c>
      <c r="F106" s="116">
        <f t="shared" si="15"/>
        <v>0</v>
      </c>
      <c r="G106" s="80"/>
      <c r="H106" s="114">
        <v>0</v>
      </c>
      <c r="I106" s="82">
        <v>0</v>
      </c>
      <c r="J106" s="115">
        <f t="shared" si="11"/>
        <v>20</v>
      </c>
      <c r="K106" s="115" t="str">
        <f t="shared" si="16"/>
        <v>$4.00</v>
      </c>
      <c r="L106" s="130" t="str">
        <f t="shared" si="17"/>
        <v>0</v>
      </c>
      <c r="M106" s="106"/>
    </row>
    <row r="107" spans="1:13" s="109" customFormat="1" ht="16.5" x14ac:dyDescent="0.3">
      <c r="C107" s="76"/>
      <c r="D107" s="76"/>
      <c r="E107" s="76"/>
      <c r="F107" s="151" t="s">
        <v>73</v>
      </c>
      <c r="G107" s="151"/>
      <c r="H107" s="151"/>
      <c r="I107" s="151"/>
      <c r="J107" s="151"/>
      <c r="K107" s="124"/>
      <c r="L107" s="128">
        <f>IF(E6&lt;44119, 0,SUM(L6:L106))</f>
        <v>0</v>
      </c>
    </row>
  </sheetData>
  <sheetProtection password="CDD8" sheet="1" insertRows="0" deleteRows="0" selectLockedCells="1" sort="0" autoFilter="0"/>
  <mergeCells count="3">
    <mergeCell ref="F107:J107"/>
    <mergeCell ref="B2:L2"/>
    <mergeCell ref="A1:L1"/>
  </mergeCells>
  <conditionalFormatting sqref="H6:H106">
    <cfRule type="cellIs" dxfId="305" priority="7" operator="lessThan">
      <formula>13.71</formula>
    </cfRule>
    <cfRule type="cellIs" dxfId="304" priority="19" operator="greaterThan">
      <formula>19.99</formula>
    </cfRule>
    <cfRule type="cellIs" dxfId="303" priority="20" operator="greaterThan">
      <formula>20</formula>
    </cfRule>
  </conditionalFormatting>
  <conditionalFormatting sqref="C6:C106">
    <cfRule type="cellIs" dxfId="302" priority="10" operator="equal">
      <formula>"NO"</formula>
    </cfRule>
  </conditionalFormatting>
  <conditionalFormatting sqref="E6 F6">
    <cfRule type="cellIs" dxfId="301" priority="4" operator="lessThan">
      <formula>44119</formula>
    </cfRule>
  </conditionalFormatting>
  <conditionalFormatting sqref="O6">
    <cfRule type="cellIs" dxfId="300" priority="2" operator="greaterThan">
      <formula>43877</formula>
    </cfRule>
  </conditionalFormatting>
  <conditionalFormatting sqref="F6">
    <cfRule type="timePeriod" dxfId="299" priority="1" timePeriod="tomorrow">
      <formula>FLOOR(F6,1)=TODAY()+1</formula>
    </cfRule>
  </conditionalFormatting>
  <pageMargins left="0.7" right="0.7" top="0.75" bottom="0.75" header="0.3" footer="0.3"/>
  <pageSetup paperSize="5" scale="52" fitToHeight="0" orientation="landscape" r:id="rId1"/>
  <headerFooter>
    <oddHeader>&amp;A</oddHeader>
  </headerFooter>
  <tableParts count="1">
    <tablePart r:id="rId2"/>
  </tableParts>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LIST!$C$1:$C$2</xm:f>
          </x14:formula1>
          <xm:sqref>C6:C106</xm:sqref>
        </x14:dataValidation>
        <x14:dataValidation type="list" allowBlank="1" showInputMessage="1" showErrorMessage="1">
          <x14:formula1>
            <xm:f>LIST!$D$5:$D$6</xm:f>
          </x14:formula1>
          <xm:sqref>G6:G106</xm:sqref>
        </x14:dataValidation>
        <x14:dataValidation type="list" allowBlank="1" showInputMessage="1" showErrorMessage="1">
          <x14:formula1>
            <xm:f>LIST!#REF!</xm:f>
          </x14:formula1>
          <xm:sqref>B110:B116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107"/>
  <sheetViews>
    <sheetView topLeftCell="A61" zoomScaleNormal="100" workbookViewId="0">
      <selection activeCell="H7" sqref="H7"/>
    </sheetView>
  </sheetViews>
  <sheetFormatPr defaultColWidth="9.140625" defaultRowHeight="15" x14ac:dyDescent="0.25"/>
  <cols>
    <col min="1" max="1" width="53.42578125" style="106" bestFit="1" customWidth="1"/>
    <col min="2" max="2" width="31.5703125" style="106" customWidth="1"/>
    <col min="3" max="3" width="22.85546875" style="7" hidden="1" customWidth="1"/>
    <col min="4" max="4" width="29.7109375" style="7" customWidth="1"/>
    <col min="5" max="5" width="16.7109375" style="7" customWidth="1"/>
    <col min="6" max="6" width="16.7109375" style="106" customWidth="1"/>
    <col min="7" max="7" width="15" style="106" hidden="1" customWidth="1"/>
    <col min="8" max="8" width="20.7109375" style="7" customWidth="1"/>
    <col min="9" max="9" width="17.42578125" style="106" customWidth="1"/>
    <col min="10" max="11" width="13.5703125" style="106" hidden="1" customWidth="1"/>
    <col min="12" max="12" width="14.85546875" style="131" customWidth="1"/>
    <col min="13" max="13" width="21.140625" style="107" bestFit="1" customWidth="1"/>
    <col min="14" max="16384" width="9.140625" style="106"/>
  </cols>
  <sheetData>
    <row r="1" spans="1:13" s="107" customFormat="1" ht="52.5" customHeight="1" x14ac:dyDescent="0.2">
      <c r="A1" s="141" t="s">
        <v>54</v>
      </c>
      <c r="B1" s="141"/>
      <c r="C1" s="141"/>
      <c r="D1" s="141"/>
      <c r="E1" s="141"/>
      <c r="F1" s="141"/>
      <c r="G1" s="141"/>
      <c r="H1" s="141"/>
      <c r="I1" s="141"/>
      <c r="J1" s="141"/>
      <c r="K1" s="141"/>
      <c r="L1" s="141"/>
      <c r="M1" s="141"/>
    </row>
    <row r="2" spans="1:13" s="108" customFormat="1" ht="33.75" customHeight="1" x14ac:dyDescent="0.25">
      <c r="A2" s="111" t="s">
        <v>66</v>
      </c>
      <c r="B2" s="152" t="str">
        <f>'Period One'!B2:L2</f>
        <v>INDIQUEZ LA DÉNOMINATION SOCIALE OU LE NOM DE L'ENTREPRISE ICI</v>
      </c>
      <c r="C2" s="152"/>
      <c r="D2" s="152"/>
      <c r="E2" s="152"/>
      <c r="F2" s="152"/>
      <c r="G2" s="152"/>
      <c r="H2" s="152"/>
      <c r="I2" s="152"/>
      <c r="J2" s="152"/>
      <c r="K2" s="152"/>
      <c r="L2" s="152"/>
      <c r="M2" s="121"/>
    </row>
    <row r="3" spans="1:13" s="108" customFormat="1" ht="8.25" customHeight="1" x14ac:dyDescent="0.25">
      <c r="A3" s="112"/>
      <c r="B3" s="10"/>
      <c r="C3" s="15"/>
      <c r="D3" s="15"/>
      <c r="E3" s="17"/>
      <c r="F3" s="10"/>
      <c r="G3" s="10"/>
      <c r="H3" s="17"/>
      <c r="I3" s="10"/>
      <c r="L3" s="129"/>
      <c r="M3" s="121"/>
    </row>
    <row r="4" spans="1:13" s="108" customFormat="1" ht="6.75" customHeight="1" x14ac:dyDescent="0.25">
      <c r="A4" s="112"/>
      <c r="B4" s="112"/>
      <c r="C4" s="22"/>
      <c r="D4" s="15"/>
      <c r="E4" s="15"/>
      <c r="F4" s="112"/>
      <c r="G4" s="112"/>
      <c r="H4" s="15"/>
      <c r="I4" s="112"/>
      <c r="L4" s="129"/>
      <c r="M4" s="121"/>
    </row>
    <row r="5" spans="1:13" s="24" customFormat="1" ht="135" x14ac:dyDescent="0.25">
      <c r="A5" s="89" t="s">
        <v>60</v>
      </c>
      <c r="B5" s="89" t="s">
        <v>61</v>
      </c>
      <c r="C5" s="89" t="s">
        <v>34</v>
      </c>
      <c r="D5" s="89" t="s">
        <v>74</v>
      </c>
      <c r="E5" s="89" t="s">
        <v>68</v>
      </c>
      <c r="F5" s="89" t="s">
        <v>69</v>
      </c>
      <c r="G5" s="89" t="s">
        <v>10</v>
      </c>
      <c r="H5" s="89" t="s">
        <v>75</v>
      </c>
      <c r="I5" s="89" t="s">
        <v>71</v>
      </c>
      <c r="J5" s="89" t="s">
        <v>0</v>
      </c>
      <c r="K5" s="89" t="s">
        <v>43</v>
      </c>
      <c r="L5" s="127" t="s">
        <v>72</v>
      </c>
      <c r="M5" s="89" t="s">
        <v>76</v>
      </c>
    </row>
    <row r="6" spans="1:13" ht="30.75" customHeight="1" x14ac:dyDescent="0.25">
      <c r="A6" s="113">
        <f>'Information Sheet-COMPLETE 1st'!A13</f>
        <v>0</v>
      </c>
      <c r="B6" s="107">
        <f>'Information Sheet-COMPLETE 1st'!B13</f>
        <v>0</v>
      </c>
      <c r="C6" s="2"/>
      <c r="D6" s="7">
        <f>Table2[[#This Row],[Employee''s Essential Occupation ]]</f>
        <v>0</v>
      </c>
      <c r="E6" s="120">
        <f>Table2[[#This Row],[Work Period End - CAN''T BE AFTER FEBRUARY 15]]+1</f>
        <v>1</v>
      </c>
      <c r="F6" s="119"/>
      <c r="G6" s="80"/>
      <c r="H6" s="114">
        <f>Table2[[#This Row],[Hourly Rate             (no less than $13.71, no more than $20.00)]]</f>
        <v>0</v>
      </c>
      <c r="I6" s="82"/>
      <c r="J6" s="115">
        <f t="shared" ref="J6:J37" si="0">20-H6</f>
        <v>20</v>
      </c>
      <c r="K6" s="115" t="str">
        <f t="shared" ref="K6:K37" si="1">IF(AND(J6&lt;=3.99,L13&gt;(-100)),J6,"$4.00")</f>
        <v>$4.00</v>
      </c>
      <c r="L6" s="130" t="str">
        <f t="shared" ref="L6:L37" si="2">IF(OR(H6&gt;19.99,H6&lt;13.71),"0",K6*I6)</f>
        <v>0</v>
      </c>
      <c r="M6" s="107">
        <f>Table2[[#This Row],[Regular Worked Hours (Excludes OT and nonworked STAT)]]+Table214[[#This Row],[Regular Worked Hours (Excludes OT and nonworked STAT)]]</f>
        <v>0</v>
      </c>
    </row>
    <row r="7" spans="1:13" ht="30.75" customHeight="1" x14ac:dyDescent="0.25">
      <c r="A7" s="113">
        <f>'Information Sheet-COMPLETE 1st'!A14</f>
        <v>0</v>
      </c>
      <c r="B7" s="107">
        <f>'Information Sheet-COMPLETE 1st'!B14</f>
        <v>0</v>
      </c>
      <c r="C7" s="2"/>
      <c r="D7" s="7">
        <f>Table2[[#This Row],[Employee''s Essential Occupation ]]</f>
        <v>0</v>
      </c>
      <c r="E7" s="116">
        <f t="shared" ref="E7:F22" si="3">E6</f>
        <v>1</v>
      </c>
      <c r="F7" s="116">
        <f t="shared" si="3"/>
        <v>0</v>
      </c>
      <c r="G7" s="80"/>
      <c r="H7" s="114">
        <f>Table2[[#This Row],[Hourly Rate             (no less than $13.71, no more than $20.00)]]</f>
        <v>0</v>
      </c>
      <c r="I7" s="82"/>
      <c r="J7" s="115">
        <f t="shared" si="0"/>
        <v>20</v>
      </c>
      <c r="K7" s="115" t="str">
        <f t="shared" si="1"/>
        <v>$4.00</v>
      </c>
      <c r="L7" s="130" t="str">
        <f t="shared" si="2"/>
        <v>0</v>
      </c>
      <c r="M7" s="107">
        <f>Table2[[#This Row],[Regular Worked Hours (Excludes OT and nonworked STAT)]]+Table214[[#This Row],[Regular Worked Hours (Excludes OT and nonworked STAT)]]</f>
        <v>0</v>
      </c>
    </row>
    <row r="8" spans="1:13" ht="30.75" customHeight="1" x14ac:dyDescent="0.25">
      <c r="A8" s="113">
        <f>'Information Sheet-COMPLETE 1st'!A15</f>
        <v>0</v>
      </c>
      <c r="B8" s="107">
        <f>'Information Sheet-COMPLETE 1st'!B15</f>
        <v>0</v>
      </c>
      <c r="C8" s="2"/>
      <c r="D8" s="7">
        <f>Table2[[#This Row],[Employee''s Essential Occupation ]]</f>
        <v>0</v>
      </c>
      <c r="E8" s="116">
        <f t="shared" si="3"/>
        <v>1</v>
      </c>
      <c r="F8" s="116">
        <f t="shared" si="3"/>
        <v>0</v>
      </c>
      <c r="G8" s="80"/>
      <c r="H8" s="114">
        <f>Table2[[#This Row],[Hourly Rate             (no less than $13.71, no more than $20.00)]]</f>
        <v>0</v>
      </c>
      <c r="I8" s="82"/>
      <c r="J8" s="115">
        <f t="shared" si="0"/>
        <v>20</v>
      </c>
      <c r="K8" s="115" t="str">
        <f t="shared" si="1"/>
        <v>$4.00</v>
      </c>
      <c r="L8" s="130" t="str">
        <f t="shared" si="2"/>
        <v>0</v>
      </c>
      <c r="M8" s="107">
        <f>Table2[[#This Row],[Regular Worked Hours (Excludes OT and nonworked STAT)]]+Table214[[#This Row],[Regular Worked Hours (Excludes OT and nonworked STAT)]]</f>
        <v>0</v>
      </c>
    </row>
    <row r="9" spans="1:13" ht="30.75" customHeight="1" x14ac:dyDescent="0.25">
      <c r="A9" s="113">
        <f>'Information Sheet-COMPLETE 1st'!A16</f>
        <v>0</v>
      </c>
      <c r="B9" s="107">
        <f>'Information Sheet-COMPLETE 1st'!B16</f>
        <v>0</v>
      </c>
      <c r="C9" s="2"/>
      <c r="D9" s="7">
        <f>Table2[[#This Row],[Employee''s Essential Occupation ]]</f>
        <v>0</v>
      </c>
      <c r="E9" s="116">
        <f t="shared" si="3"/>
        <v>1</v>
      </c>
      <c r="F9" s="116">
        <f t="shared" si="3"/>
        <v>0</v>
      </c>
      <c r="G9" s="80"/>
      <c r="H9" s="114">
        <f>Table2[[#This Row],[Hourly Rate             (no less than $13.71, no more than $20.00)]]</f>
        <v>0</v>
      </c>
      <c r="I9" s="82"/>
      <c r="J9" s="115">
        <f t="shared" si="0"/>
        <v>20</v>
      </c>
      <c r="K9" s="115" t="str">
        <f t="shared" si="1"/>
        <v>$4.00</v>
      </c>
      <c r="L9" s="130" t="str">
        <f t="shared" si="2"/>
        <v>0</v>
      </c>
      <c r="M9" s="107">
        <f>Table2[[#This Row],[Regular Worked Hours (Excludes OT and nonworked STAT)]]+Table214[[#This Row],[Regular Worked Hours (Excludes OT and nonworked STAT)]]</f>
        <v>0</v>
      </c>
    </row>
    <row r="10" spans="1:13" s="108" customFormat="1" ht="30.75" customHeight="1" x14ac:dyDescent="0.25">
      <c r="A10" s="113">
        <f>'Information Sheet-COMPLETE 1st'!A17</f>
        <v>0</v>
      </c>
      <c r="B10" s="107">
        <f>'Information Sheet-COMPLETE 1st'!B17</f>
        <v>0</v>
      </c>
      <c r="C10" s="2"/>
      <c r="D10" s="7">
        <f>Table2[[#This Row],[Employee''s Essential Occupation ]]</f>
        <v>0</v>
      </c>
      <c r="E10" s="116">
        <f t="shared" si="3"/>
        <v>1</v>
      </c>
      <c r="F10" s="116">
        <f t="shared" si="3"/>
        <v>0</v>
      </c>
      <c r="G10" s="80"/>
      <c r="H10" s="114">
        <f>Table2[[#This Row],[Hourly Rate             (no less than $13.71, no more than $20.00)]]</f>
        <v>0</v>
      </c>
      <c r="I10" s="82"/>
      <c r="J10" s="115">
        <f t="shared" si="0"/>
        <v>20</v>
      </c>
      <c r="K10" s="115" t="str">
        <f t="shared" si="1"/>
        <v>$4.00</v>
      </c>
      <c r="L10" s="130" t="str">
        <f t="shared" si="2"/>
        <v>0</v>
      </c>
      <c r="M10" s="107">
        <f>Table2[[#This Row],[Regular Worked Hours (Excludes OT and nonworked STAT)]]+Table214[[#This Row],[Regular Worked Hours (Excludes OT and nonworked STAT)]]</f>
        <v>0</v>
      </c>
    </row>
    <row r="11" spans="1:13" s="108" customFormat="1" ht="30.75" customHeight="1" x14ac:dyDescent="0.25">
      <c r="A11" s="113">
        <f>'Information Sheet-COMPLETE 1st'!A18</f>
        <v>0</v>
      </c>
      <c r="B11" s="107">
        <f>'Information Sheet-COMPLETE 1st'!B18</f>
        <v>0</v>
      </c>
      <c r="C11" s="2"/>
      <c r="D11" s="7">
        <f>Table2[[#This Row],[Employee''s Essential Occupation ]]</f>
        <v>0</v>
      </c>
      <c r="E11" s="116">
        <f t="shared" si="3"/>
        <v>1</v>
      </c>
      <c r="F11" s="116">
        <f t="shared" si="3"/>
        <v>0</v>
      </c>
      <c r="G11" s="80"/>
      <c r="H11" s="114">
        <f>Table2[[#This Row],[Hourly Rate             (no less than $13.71, no more than $20.00)]]</f>
        <v>0</v>
      </c>
      <c r="I11" s="82"/>
      <c r="J11" s="115">
        <f t="shared" si="0"/>
        <v>20</v>
      </c>
      <c r="K11" s="115" t="str">
        <f t="shared" si="1"/>
        <v>$4.00</v>
      </c>
      <c r="L11" s="130" t="str">
        <f t="shared" si="2"/>
        <v>0</v>
      </c>
      <c r="M11" s="107">
        <f>Table2[[#This Row],[Regular Worked Hours (Excludes OT and nonworked STAT)]]+Table214[[#This Row],[Regular Worked Hours (Excludes OT and nonworked STAT)]]</f>
        <v>0</v>
      </c>
    </row>
    <row r="12" spans="1:13" s="108" customFormat="1" ht="30.75" customHeight="1" x14ac:dyDescent="0.25">
      <c r="A12" s="113">
        <f>'Information Sheet-COMPLETE 1st'!A19</f>
        <v>0</v>
      </c>
      <c r="B12" s="107">
        <f>'Information Sheet-COMPLETE 1st'!B19</f>
        <v>0</v>
      </c>
      <c r="C12" s="2"/>
      <c r="D12" s="7">
        <f>Table2[[#This Row],[Employee''s Essential Occupation ]]</f>
        <v>0</v>
      </c>
      <c r="E12" s="116">
        <f t="shared" si="3"/>
        <v>1</v>
      </c>
      <c r="F12" s="116">
        <f t="shared" si="3"/>
        <v>0</v>
      </c>
      <c r="G12" s="80"/>
      <c r="H12" s="114">
        <f>Table2[[#This Row],[Hourly Rate             (no less than $13.71, no more than $20.00)]]</f>
        <v>0</v>
      </c>
      <c r="I12" s="82"/>
      <c r="J12" s="115">
        <f t="shared" si="0"/>
        <v>20</v>
      </c>
      <c r="K12" s="115" t="str">
        <f t="shared" si="1"/>
        <v>$4.00</v>
      </c>
      <c r="L12" s="130" t="str">
        <f t="shared" si="2"/>
        <v>0</v>
      </c>
      <c r="M12" s="107">
        <f>Table2[[#This Row],[Regular Worked Hours (Excludes OT and nonworked STAT)]]+Table214[[#This Row],[Regular Worked Hours (Excludes OT and nonworked STAT)]]</f>
        <v>0</v>
      </c>
    </row>
    <row r="13" spans="1:13" s="108" customFormat="1" ht="30.75" customHeight="1" x14ac:dyDescent="0.25">
      <c r="A13" s="113">
        <f>'Information Sheet-COMPLETE 1st'!A20</f>
        <v>0</v>
      </c>
      <c r="B13" s="107">
        <f>'Information Sheet-COMPLETE 1st'!B20</f>
        <v>0</v>
      </c>
      <c r="C13" s="2"/>
      <c r="D13" s="7">
        <f>Table2[[#This Row],[Employee''s Essential Occupation ]]</f>
        <v>0</v>
      </c>
      <c r="E13" s="116">
        <f t="shared" si="3"/>
        <v>1</v>
      </c>
      <c r="F13" s="116">
        <f t="shared" si="3"/>
        <v>0</v>
      </c>
      <c r="G13" s="80"/>
      <c r="H13" s="114">
        <f>Table2[[#This Row],[Hourly Rate             (no less than $13.71, no more than $20.00)]]</f>
        <v>0</v>
      </c>
      <c r="I13" s="82"/>
      <c r="J13" s="115">
        <f t="shared" si="0"/>
        <v>20</v>
      </c>
      <c r="K13" s="115" t="str">
        <f t="shared" si="1"/>
        <v>$4.00</v>
      </c>
      <c r="L13" s="130" t="str">
        <f t="shared" si="2"/>
        <v>0</v>
      </c>
      <c r="M13" s="107">
        <f>Table2[[#This Row],[Regular Worked Hours (Excludes OT and nonworked STAT)]]+Table214[[#This Row],[Regular Worked Hours (Excludes OT and nonworked STAT)]]</f>
        <v>0</v>
      </c>
    </row>
    <row r="14" spans="1:13" s="108" customFormat="1" ht="30.75" customHeight="1" x14ac:dyDescent="0.25">
      <c r="A14" s="113">
        <f>'Information Sheet-COMPLETE 1st'!A21</f>
        <v>0</v>
      </c>
      <c r="B14" s="107">
        <f>'Information Sheet-COMPLETE 1st'!B21</f>
        <v>0</v>
      </c>
      <c r="C14" s="2"/>
      <c r="D14" s="7">
        <f>Table2[[#This Row],[Employee''s Essential Occupation ]]</f>
        <v>0</v>
      </c>
      <c r="E14" s="116">
        <f t="shared" si="3"/>
        <v>1</v>
      </c>
      <c r="F14" s="116">
        <f t="shared" si="3"/>
        <v>0</v>
      </c>
      <c r="G14" s="80"/>
      <c r="H14" s="114">
        <f>Table2[[#This Row],[Hourly Rate             (no less than $13.71, no more than $20.00)]]</f>
        <v>0</v>
      </c>
      <c r="I14" s="82"/>
      <c r="J14" s="115">
        <f t="shared" si="0"/>
        <v>20</v>
      </c>
      <c r="K14" s="115" t="str">
        <f t="shared" si="1"/>
        <v>$4.00</v>
      </c>
      <c r="L14" s="130" t="str">
        <f t="shared" si="2"/>
        <v>0</v>
      </c>
      <c r="M14" s="107">
        <f>Table2[[#This Row],[Regular Worked Hours (Excludes OT and nonworked STAT)]]+Table214[[#This Row],[Regular Worked Hours (Excludes OT and nonworked STAT)]]</f>
        <v>0</v>
      </c>
    </row>
    <row r="15" spans="1:13" s="108" customFormat="1" ht="30.75" customHeight="1" x14ac:dyDescent="0.25">
      <c r="A15" s="113">
        <f>'Information Sheet-COMPLETE 1st'!A22</f>
        <v>0</v>
      </c>
      <c r="B15" s="107">
        <f>'Information Sheet-COMPLETE 1st'!B22</f>
        <v>0</v>
      </c>
      <c r="C15" s="2"/>
      <c r="D15" s="7">
        <f>Table2[[#This Row],[Employee''s Essential Occupation ]]</f>
        <v>0</v>
      </c>
      <c r="E15" s="116">
        <f t="shared" si="3"/>
        <v>1</v>
      </c>
      <c r="F15" s="116">
        <f t="shared" si="3"/>
        <v>0</v>
      </c>
      <c r="G15" s="80"/>
      <c r="H15" s="114">
        <f>Table2[[#This Row],[Hourly Rate             (no less than $13.71, no more than $20.00)]]</f>
        <v>0</v>
      </c>
      <c r="I15" s="82"/>
      <c r="J15" s="115">
        <f t="shared" si="0"/>
        <v>20</v>
      </c>
      <c r="K15" s="115" t="str">
        <f t="shared" si="1"/>
        <v>$4.00</v>
      </c>
      <c r="L15" s="130" t="str">
        <f t="shared" si="2"/>
        <v>0</v>
      </c>
      <c r="M15" s="107">
        <f>Table2[[#This Row],[Regular Worked Hours (Excludes OT and nonworked STAT)]]+Table214[[#This Row],[Regular Worked Hours (Excludes OT and nonworked STAT)]]</f>
        <v>0</v>
      </c>
    </row>
    <row r="16" spans="1:13" s="108" customFormat="1" ht="30.75" customHeight="1" x14ac:dyDescent="0.25">
      <c r="A16" s="113">
        <f>'Information Sheet-COMPLETE 1st'!A23</f>
        <v>0</v>
      </c>
      <c r="B16" s="107">
        <f>'Information Sheet-COMPLETE 1st'!B23</f>
        <v>0</v>
      </c>
      <c r="C16" s="2"/>
      <c r="D16" s="7">
        <f>Table2[[#This Row],[Employee''s Essential Occupation ]]</f>
        <v>0</v>
      </c>
      <c r="E16" s="116">
        <f t="shared" si="3"/>
        <v>1</v>
      </c>
      <c r="F16" s="116">
        <f t="shared" si="3"/>
        <v>0</v>
      </c>
      <c r="G16" s="80"/>
      <c r="H16" s="114">
        <f>Table2[[#This Row],[Hourly Rate             (no less than $13.71, no more than $20.00)]]</f>
        <v>0</v>
      </c>
      <c r="I16" s="82"/>
      <c r="J16" s="115">
        <f t="shared" si="0"/>
        <v>20</v>
      </c>
      <c r="K16" s="115" t="str">
        <f t="shared" si="1"/>
        <v>$4.00</v>
      </c>
      <c r="L16" s="130" t="str">
        <f t="shared" si="2"/>
        <v>0</v>
      </c>
      <c r="M16" s="107">
        <f>Table2[[#This Row],[Regular Worked Hours (Excludes OT and nonworked STAT)]]+Table214[[#This Row],[Regular Worked Hours (Excludes OT and nonworked STAT)]]</f>
        <v>0</v>
      </c>
    </row>
    <row r="17" spans="1:13" s="108" customFormat="1" ht="30.75" customHeight="1" x14ac:dyDescent="0.25">
      <c r="A17" s="113">
        <f>'Information Sheet-COMPLETE 1st'!A24</f>
        <v>0</v>
      </c>
      <c r="B17" s="107">
        <f>'Information Sheet-COMPLETE 1st'!B24</f>
        <v>0</v>
      </c>
      <c r="C17" s="2"/>
      <c r="D17" s="7">
        <f>Table2[[#This Row],[Employee''s Essential Occupation ]]</f>
        <v>0</v>
      </c>
      <c r="E17" s="116">
        <f t="shared" si="3"/>
        <v>1</v>
      </c>
      <c r="F17" s="116">
        <f t="shared" si="3"/>
        <v>0</v>
      </c>
      <c r="G17" s="80"/>
      <c r="H17" s="114">
        <f>Table2[[#This Row],[Hourly Rate             (no less than $13.71, no more than $20.00)]]</f>
        <v>0</v>
      </c>
      <c r="I17" s="82">
        <v>0</v>
      </c>
      <c r="J17" s="115">
        <f t="shared" si="0"/>
        <v>20</v>
      </c>
      <c r="K17" s="115" t="str">
        <f t="shared" si="1"/>
        <v>$4.00</v>
      </c>
      <c r="L17" s="130" t="str">
        <f t="shared" si="2"/>
        <v>0</v>
      </c>
      <c r="M17" s="107">
        <f>Table2[[#This Row],[Regular Worked Hours (Excludes OT and nonworked STAT)]]+Table214[[#This Row],[Regular Worked Hours (Excludes OT and nonworked STAT)]]</f>
        <v>0</v>
      </c>
    </row>
    <row r="18" spans="1:13" s="108" customFormat="1" ht="30.75" customHeight="1" x14ac:dyDescent="0.25">
      <c r="A18" s="113">
        <f>'Information Sheet-COMPLETE 1st'!A25</f>
        <v>0</v>
      </c>
      <c r="B18" s="107">
        <f>'Information Sheet-COMPLETE 1st'!B25</f>
        <v>0</v>
      </c>
      <c r="C18" s="2"/>
      <c r="D18" s="7">
        <f>Table2[[#This Row],[Employee''s Essential Occupation ]]</f>
        <v>0</v>
      </c>
      <c r="E18" s="116">
        <f t="shared" si="3"/>
        <v>1</v>
      </c>
      <c r="F18" s="116">
        <f t="shared" si="3"/>
        <v>0</v>
      </c>
      <c r="G18" s="80"/>
      <c r="H18" s="114">
        <f>Table2[[#This Row],[Hourly Rate             (no less than $13.71, no more than $20.00)]]</f>
        <v>0</v>
      </c>
      <c r="I18" s="82">
        <v>0</v>
      </c>
      <c r="J18" s="115">
        <f t="shared" si="0"/>
        <v>20</v>
      </c>
      <c r="K18" s="115" t="str">
        <f t="shared" si="1"/>
        <v>$4.00</v>
      </c>
      <c r="L18" s="130" t="str">
        <f t="shared" si="2"/>
        <v>0</v>
      </c>
      <c r="M18" s="107">
        <f>Table2[[#This Row],[Regular Worked Hours (Excludes OT and nonworked STAT)]]+Table214[[#This Row],[Regular Worked Hours (Excludes OT and nonworked STAT)]]</f>
        <v>0</v>
      </c>
    </row>
    <row r="19" spans="1:13" s="108" customFormat="1" ht="30.75" customHeight="1" x14ac:dyDescent="0.25">
      <c r="A19" s="113">
        <f>'Information Sheet-COMPLETE 1st'!A26</f>
        <v>0</v>
      </c>
      <c r="B19" s="107">
        <f>'Information Sheet-COMPLETE 1st'!B26</f>
        <v>0</v>
      </c>
      <c r="C19" s="2"/>
      <c r="D19" s="7">
        <f>Table2[[#This Row],[Employee''s Essential Occupation ]]</f>
        <v>0</v>
      </c>
      <c r="E19" s="116">
        <f t="shared" si="3"/>
        <v>1</v>
      </c>
      <c r="F19" s="116">
        <f t="shared" si="3"/>
        <v>0</v>
      </c>
      <c r="G19" s="80"/>
      <c r="H19" s="114">
        <f>Table2[[#This Row],[Hourly Rate             (no less than $13.71, no more than $20.00)]]</f>
        <v>0</v>
      </c>
      <c r="I19" s="82">
        <v>0</v>
      </c>
      <c r="J19" s="115">
        <f t="shared" si="0"/>
        <v>20</v>
      </c>
      <c r="K19" s="115" t="str">
        <f t="shared" si="1"/>
        <v>$4.00</v>
      </c>
      <c r="L19" s="130" t="str">
        <f t="shared" si="2"/>
        <v>0</v>
      </c>
      <c r="M19" s="107">
        <f>Table2[[#This Row],[Regular Worked Hours (Excludes OT and nonworked STAT)]]+Table214[[#This Row],[Regular Worked Hours (Excludes OT and nonworked STAT)]]</f>
        <v>0</v>
      </c>
    </row>
    <row r="20" spans="1:13" s="108" customFormat="1" ht="30.75" customHeight="1" x14ac:dyDescent="0.25">
      <c r="A20" s="113">
        <f>'Information Sheet-COMPLETE 1st'!A27</f>
        <v>0</v>
      </c>
      <c r="B20" s="107">
        <f>'Information Sheet-COMPLETE 1st'!B27</f>
        <v>0</v>
      </c>
      <c r="C20" s="2"/>
      <c r="D20" s="7">
        <f>Table2[[#This Row],[Employee''s Essential Occupation ]]</f>
        <v>0</v>
      </c>
      <c r="E20" s="116">
        <f t="shared" si="3"/>
        <v>1</v>
      </c>
      <c r="F20" s="116">
        <f t="shared" si="3"/>
        <v>0</v>
      </c>
      <c r="G20" s="80"/>
      <c r="H20" s="114">
        <f>Table2[[#This Row],[Hourly Rate             (no less than $13.71, no more than $20.00)]]</f>
        <v>0</v>
      </c>
      <c r="I20" s="82">
        <v>0</v>
      </c>
      <c r="J20" s="115">
        <f t="shared" si="0"/>
        <v>20</v>
      </c>
      <c r="K20" s="115" t="str">
        <f t="shared" si="1"/>
        <v>$4.00</v>
      </c>
      <c r="L20" s="130" t="str">
        <f t="shared" si="2"/>
        <v>0</v>
      </c>
      <c r="M20" s="107">
        <f>Table2[[#This Row],[Regular Worked Hours (Excludes OT and nonworked STAT)]]+Table214[[#This Row],[Regular Worked Hours (Excludes OT and nonworked STAT)]]</f>
        <v>0</v>
      </c>
    </row>
    <row r="21" spans="1:13" s="108" customFormat="1" ht="30.75" customHeight="1" x14ac:dyDescent="0.25">
      <c r="A21" s="113">
        <f>'Information Sheet-COMPLETE 1st'!A28</f>
        <v>0</v>
      </c>
      <c r="B21" s="107">
        <f>'Information Sheet-COMPLETE 1st'!B28</f>
        <v>0</v>
      </c>
      <c r="C21" s="2"/>
      <c r="D21" s="7">
        <f>Table2[[#This Row],[Employee''s Essential Occupation ]]</f>
        <v>0</v>
      </c>
      <c r="E21" s="116">
        <f t="shared" si="3"/>
        <v>1</v>
      </c>
      <c r="F21" s="116">
        <f t="shared" si="3"/>
        <v>0</v>
      </c>
      <c r="G21" s="80"/>
      <c r="H21" s="114">
        <f>Table2[[#This Row],[Hourly Rate             (no less than $13.71, no more than $20.00)]]</f>
        <v>0</v>
      </c>
      <c r="I21" s="82">
        <v>0</v>
      </c>
      <c r="J21" s="115">
        <f t="shared" si="0"/>
        <v>20</v>
      </c>
      <c r="K21" s="115" t="str">
        <f t="shared" si="1"/>
        <v>$4.00</v>
      </c>
      <c r="L21" s="130" t="str">
        <f t="shared" si="2"/>
        <v>0</v>
      </c>
      <c r="M21" s="107">
        <f>Table2[[#This Row],[Regular Worked Hours (Excludes OT and nonworked STAT)]]+Table214[[#This Row],[Regular Worked Hours (Excludes OT and nonworked STAT)]]</f>
        <v>0</v>
      </c>
    </row>
    <row r="22" spans="1:13" s="108" customFormat="1" ht="30.75" customHeight="1" x14ac:dyDescent="0.25">
      <c r="A22" s="113">
        <f>'Information Sheet-COMPLETE 1st'!A29</f>
        <v>0</v>
      </c>
      <c r="B22" s="107">
        <f>'Information Sheet-COMPLETE 1st'!B29</f>
        <v>0</v>
      </c>
      <c r="C22" s="2"/>
      <c r="D22" s="7">
        <f>Table2[[#This Row],[Employee''s Essential Occupation ]]</f>
        <v>0</v>
      </c>
      <c r="E22" s="116">
        <f t="shared" si="3"/>
        <v>1</v>
      </c>
      <c r="F22" s="116">
        <f t="shared" si="3"/>
        <v>0</v>
      </c>
      <c r="G22" s="80"/>
      <c r="H22" s="114">
        <f>Table2[[#This Row],[Hourly Rate             (no less than $13.71, no more than $20.00)]]</f>
        <v>0</v>
      </c>
      <c r="I22" s="82">
        <v>0</v>
      </c>
      <c r="J22" s="115">
        <f t="shared" si="0"/>
        <v>20</v>
      </c>
      <c r="K22" s="115" t="str">
        <f t="shared" si="1"/>
        <v>$4.00</v>
      </c>
      <c r="L22" s="130" t="str">
        <f t="shared" si="2"/>
        <v>0</v>
      </c>
      <c r="M22" s="107">
        <f>Table2[[#This Row],[Regular Worked Hours (Excludes OT and nonworked STAT)]]+Table214[[#This Row],[Regular Worked Hours (Excludes OT and nonworked STAT)]]</f>
        <v>0</v>
      </c>
    </row>
    <row r="23" spans="1:13" s="108" customFormat="1" ht="30.75" customHeight="1" x14ac:dyDescent="0.25">
      <c r="A23" s="113">
        <f>'Information Sheet-COMPLETE 1st'!A30</f>
        <v>0</v>
      </c>
      <c r="B23" s="107">
        <f>'Information Sheet-COMPLETE 1st'!B30</f>
        <v>0</v>
      </c>
      <c r="C23" s="2"/>
      <c r="D23" s="7">
        <f>Table2[[#This Row],[Employee''s Essential Occupation ]]</f>
        <v>0</v>
      </c>
      <c r="E23" s="116">
        <f t="shared" ref="E23:F38" si="4">E22</f>
        <v>1</v>
      </c>
      <c r="F23" s="116">
        <f t="shared" si="4"/>
        <v>0</v>
      </c>
      <c r="G23" s="80"/>
      <c r="H23" s="114">
        <f>Table2[[#This Row],[Hourly Rate             (no less than $13.71, no more than $20.00)]]</f>
        <v>0</v>
      </c>
      <c r="I23" s="82">
        <v>0</v>
      </c>
      <c r="J23" s="115">
        <f t="shared" si="0"/>
        <v>20</v>
      </c>
      <c r="K23" s="115" t="str">
        <f t="shared" si="1"/>
        <v>$4.00</v>
      </c>
      <c r="L23" s="130" t="str">
        <f t="shared" si="2"/>
        <v>0</v>
      </c>
      <c r="M23" s="107">
        <f>Table2[[#This Row],[Regular Worked Hours (Excludes OT and nonworked STAT)]]+Table214[[#This Row],[Regular Worked Hours (Excludes OT and nonworked STAT)]]</f>
        <v>0</v>
      </c>
    </row>
    <row r="24" spans="1:13" s="108" customFormat="1" ht="30.75" customHeight="1" x14ac:dyDescent="0.25">
      <c r="A24" s="113">
        <f>'Information Sheet-COMPLETE 1st'!A31</f>
        <v>0</v>
      </c>
      <c r="B24" s="107">
        <f>'Information Sheet-COMPLETE 1st'!B31</f>
        <v>0</v>
      </c>
      <c r="C24" s="2"/>
      <c r="D24" s="7">
        <f>Table2[[#This Row],[Employee''s Essential Occupation ]]</f>
        <v>0</v>
      </c>
      <c r="E24" s="116">
        <f t="shared" si="4"/>
        <v>1</v>
      </c>
      <c r="F24" s="116">
        <f t="shared" si="4"/>
        <v>0</v>
      </c>
      <c r="G24" s="80"/>
      <c r="H24" s="114">
        <f>Table2[[#This Row],[Hourly Rate             (no less than $13.71, no more than $20.00)]]</f>
        <v>0</v>
      </c>
      <c r="I24" s="82">
        <v>0</v>
      </c>
      <c r="J24" s="115">
        <f t="shared" si="0"/>
        <v>20</v>
      </c>
      <c r="K24" s="115" t="str">
        <f t="shared" si="1"/>
        <v>$4.00</v>
      </c>
      <c r="L24" s="130" t="str">
        <f t="shared" si="2"/>
        <v>0</v>
      </c>
      <c r="M24" s="107">
        <f>Table2[[#This Row],[Regular Worked Hours (Excludes OT and nonworked STAT)]]+Table214[[#This Row],[Regular Worked Hours (Excludes OT and nonworked STAT)]]</f>
        <v>0</v>
      </c>
    </row>
    <row r="25" spans="1:13" s="108" customFormat="1" ht="30.75" customHeight="1" x14ac:dyDescent="0.25">
      <c r="A25" s="113">
        <f>'Information Sheet-COMPLETE 1st'!A32</f>
        <v>0</v>
      </c>
      <c r="B25" s="107">
        <f>'Information Sheet-COMPLETE 1st'!B32</f>
        <v>0</v>
      </c>
      <c r="C25" s="2"/>
      <c r="D25" s="7">
        <f>Table2[[#This Row],[Employee''s Essential Occupation ]]</f>
        <v>0</v>
      </c>
      <c r="E25" s="116">
        <f t="shared" si="4"/>
        <v>1</v>
      </c>
      <c r="F25" s="116">
        <f t="shared" si="4"/>
        <v>0</v>
      </c>
      <c r="G25" s="80"/>
      <c r="H25" s="114">
        <f>Table2[[#This Row],[Hourly Rate             (no less than $13.71, no more than $20.00)]]</f>
        <v>0</v>
      </c>
      <c r="I25" s="82">
        <v>0</v>
      </c>
      <c r="J25" s="115">
        <f t="shared" si="0"/>
        <v>20</v>
      </c>
      <c r="K25" s="115" t="str">
        <f t="shared" si="1"/>
        <v>$4.00</v>
      </c>
      <c r="L25" s="130" t="str">
        <f t="shared" si="2"/>
        <v>0</v>
      </c>
      <c r="M25" s="107">
        <f>Table2[[#This Row],[Regular Worked Hours (Excludes OT and nonworked STAT)]]+Table214[[#This Row],[Regular Worked Hours (Excludes OT and nonworked STAT)]]</f>
        <v>0</v>
      </c>
    </row>
    <row r="26" spans="1:13" s="108" customFormat="1" ht="30.75" customHeight="1" x14ac:dyDescent="0.25">
      <c r="A26" s="113">
        <f>'Information Sheet-COMPLETE 1st'!A33</f>
        <v>0</v>
      </c>
      <c r="B26" s="107">
        <f>'Information Sheet-COMPLETE 1st'!B33</f>
        <v>0</v>
      </c>
      <c r="C26" s="2"/>
      <c r="D26" s="7">
        <f>Table2[[#This Row],[Employee''s Essential Occupation ]]</f>
        <v>0</v>
      </c>
      <c r="E26" s="116">
        <f t="shared" si="4"/>
        <v>1</v>
      </c>
      <c r="F26" s="116">
        <f t="shared" si="4"/>
        <v>0</v>
      </c>
      <c r="G26" s="80"/>
      <c r="H26" s="114">
        <f>Table2[[#This Row],[Hourly Rate             (no less than $13.71, no more than $20.00)]]</f>
        <v>0</v>
      </c>
      <c r="I26" s="82">
        <v>0</v>
      </c>
      <c r="J26" s="115">
        <f t="shared" si="0"/>
        <v>20</v>
      </c>
      <c r="K26" s="115" t="str">
        <f t="shared" si="1"/>
        <v>$4.00</v>
      </c>
      <c r="L26" s="130" t="str">
        <f t="shared" si="2"/>
        <v>0</v>
      </c>
      <c r="M26" s="107">
        <f>Table2[[#This Row],[Regular Worked Hours (Excludes OT and nonworked STAT)]]+Table214[[#This Row],[Regular Worked Hours (Excludes OT and nonworked STAT)]]</f>
        <v>0</v>
      </c>
    </row>
    <row r="27" spans="1:13" s="108" customFormat="1" ht="30.75" customHeight="1" x14ac:dyDescent="0.25">
      <c r="A27" s="113">
        <f>'Information Sheet-COMPLETE 1st'!A34</f>
        <v>0</v>
      </c>
      <c r="B27" s="107">
        <f>'Information Sheet-COMPLETE 1st'!B34</f>
        <v>0</v>
      </c>
      <c r="C27" s="2"/>
      <c r="D27" s="7">
        <f>Table2[[#This Row],[Employee''s Essential Occupation ]]</f>
        <v>0</v>
      </c>
      <c r="E27" s="116">
        <f t="shared" si="4"/>
        <v>1</v>
      </c>
      <c r="F27" s="116">
        <f t="shared" si="4"/>
        <v>0</v>
      </c>
      <c r="G27" s="80"/>
      <c r="H27" s="114">
        <f>Table2[[#This Row],[Hourly Rate             (no less than $13.71, no more than $20.00)]]</f>
        <v>0</v>
      </c>
      <c r="I27" s="82">
        <v>0</v>
      </c>
      <c r="J27" s="115">
        <f t="shared" si="0"/>
        <v>20</v>
      </c>
      <c r="K27" s="115" t="str">
        <f t="shared" si="1"/>
        <v>$4.00</v>
      </c>
      <c r="L27" s="130" t="str">
        <f t="shared" si="2"/>
        <v>0</v>
      </c>
      <c r="M27" s="107">
        <f>Table2[[#This Row],[Regular Worked Hours (Excludes OT and nonworked STAT)]]+Table214[[#This Row],[Regular Worked Hours (Excludes OT and nonworked STAT)]]</f>
        <v>0</v>
      </c>
    </row>
    <row r="28" spans="1:13" s="108" customFormat="1" ht="30.75" customHeight="1" x14ac:dyDescent="0.25">
      <c r="A28" s="113">
        <f>'Information Sheet-COMPLETE 1st'!A35</f>
        <v>0</v>
      </c>
      <c r="B28" s="107">
        <f>'Information Sheet-COMPLETE 1st'!B35</f>
        <v>0</v>
      </c>
      <c r="C28" s="2"/>
      <c r="D28" s="7">
        <f>Table2[[#This Row],[Employee''s Essential Occupation ]]</f>
        <v>0</v>
      </c>
      <c r="E28" s="116">
        <f t="shared" si="4"/>
        <v>1</v>
      </c>
      <c r="F28" s="116">
        <f t="shared" si="4"/>
        <v>0</v>
      </c>
      <c r="G28" s="80"/>
      <c r="H28" s="114">
        <f>Table2[[#This Row],[Hourly Rate             (no less than $13.71, no more than $20.00)]]</f>
        <v>0</v>
      </c>
      <c r="I28" s="82">
        <v>0</v>
      </c>
      <c r="J28" s="115">
        <f t="shared" si="0"/>
        <v>20</v>
      </c>
      <c r="K28" s="115" t="str">
        <f t="shared" si="1"/>
        <v>$4.00</v>
      </c>
      <c r="L28" s="130" t="str">
        <f t="shared" si="2"/>
        <v>0</v>
      </c>
      <c r="M28" s="107">
        <f>Table2[[#This Row],[Regular Worked Hours (Excludes OT and nonworked STAT)]]+Table214[[#This Row],[Regular Worked Hours (Excludes OT and nonworked STAT)]]</f>
        <v>0</v>
      </c>
    </row>
    <row r="29" spans="1:13" s="108" customFormat="1" ht="30.75" customHeight="1" x14ac:dyDescent="0.25">
      <c r="A29" s="113">
        <f>'Information Sheet-COMPLETE 1st'!A36</f>
        <v>0</v>
      </c>
      <c r="B29" s="107">
        <f>'Information Sheet-COMPLETE 1st'!B36</f>
        <v>0</v>
      </c>
      <c r="C29" s="2"/>
      <c r="D29" s="7">
        <f>Table2[[#This Row],[Employee''s Essential Occupation ]]</f>
        <v>0</v>
      </c>
      <c r="E29" s="116">
        <f t="shared" si="4"/>
        <v>1</v>
      </c>
      <c r="F29" s="116">
        <f t="shared" si="4"/>
        <v>0</v>
      </c>
      <c r="G29" s="80"/>
      <c r="H29" s="114">
        <f>Table2[[#This Row],[Hourly Rate             (no less than $13.71, no more than $20.00)]]</f>
        <v>0</v>
      </c>
      <c r="I29" s="82">
        <v>0</v>
      </c>
      <c r="J29" s="115">
        <f t="shared" si="0"/>
        <v>20</v>
      </c>
      <c r="K29" s="115" t="str">
        <f t="shared" si="1"/>
        <v>$4.00</v>
      </c>
      <c r="L29" s="130" t="str">
        <f t="shared" si="2"/>
        <v>0</v>
      </c>
      <c r="M29" s="107">
        <f>Table2[[#This Row],[Regular Worked Hours (Excludes OT and nonworked STAT)]]+Table214[[#This Row],[Regular Worked Hours (Excludes OT and nonworked STAT)]]</f>
        <v>0</v>
      </c>
    </row>
    <row r="30" spans="1:13" s="108" customFormat="1" ht="30.75" customHeight="1" x14ac:dyDescent="0.25">
      <c r="A30" s="113">
        <f>'Information Sheet-COMPLETE 1st'!A37</f>
        <v>0</v>
      </c>
      <c r="B30" s="107">
        <f>'Information Sheet-COMPLETE 1st'!B37</f>
        <v>0</v>
      </c>
      <c r="C30" s="2"/>
      <c r="D30" s="7">
        <f>Table2[[#This Row],[Employee''s Essential Occupation ]]</f>
        <v>0</v>
      </c>
      <c r="E30" s="116">
        <f t="shared" si="4"/>
        <v>1</v>
      </c>
      <c r="F30" s="116">
        <f t="shared" si="4"/>
        <v>0</v>
      </c>
      <c r="G30" s="80"/>
      <c r="H30" s="114">
        <f>Table2[[#This Row],[Hourly Rate             (no less than $13.71, no more than $20.00)]]</f>
        <v>0</v>
      </c>
      <c r="I30" s="82">
        <v>0</v>
      </c>
      <c r="J30" s="115">
        <f t="shared" si="0"/>
        <v>20</v>
      </c>
      <c r="K30" s="115" t="str">
        <f t="shared" si="1"/>
        <v>$4.00</v>
      </c>
      <c r="L30" s="130" t="str">
        <f t="shared" si="2"/>
        <v>0</v>
      </c>
      <c r="M30" s="107">
        <f>Table2[[#This Row],[Regular Worked Hours (Excludes OT and nonworked STAT)]]+Table214[[#This Row],[Regular Worked Hours (Excludes OT and nonworked STAT)]]</f>
        <v>0</v>
      </c>
    </row>
    <row r="31" spans="1:13" s="108" customFormat="1" ht="30.75" customHeight="1" x14ac:dyDescent="0.25">
      <c r="A31" s="113">
        <f>'Information Sheet-COMPLETE 1st'!A38</f>
        <v>0</v>
      </c>
      <c r="B31" s="107">
        <f>'Information Sheet-COMPLETE 1st'!B38</f>
        <v>0</v>
      </c>
      <c r="C31" s="2"/>
      <c r="D31" s="7">
        <f>Table2[[#This Row],[Employee''s Essential Occupation ]]</f>
        <v>0</v>
      </c>
      <c r="E31" s="116">
        <f t="shared" si="4"/>
        <v>1</v>
      </c>
      <c r="F31" s="116">
        <f t="shared" si="4"/>
        <v>0</v>
      </c>
      <c r="G31" s="80"/>
      <c r="H31" s="114">
        <f>Table2[[#This Row],[Hourly Rate             (no less than $13.71, no more than $20.00)]]</f>
        <v>0</v>
      </c>
      <c r="I31" s="82">
        <v>0</v>
      </c>
      <c r="J31" s="115">
        <f t="shared" si="0"/>
        <v>20</v>
      </c>
      <c r="K31" s="115" t="str">
        <f t="shared" si="1"/>
        <v>$4.00</v>
      </c>
      <c r="L31" s="130" t="str">
        <f t="shared" si="2"/>
        <v>0</v>
      </c>
      <c r="M31" s="107">
        <f>Table2[[#This Row],[Regular Worked Hours (Excludes OT and nonworked STAT)]]+Table214[[#This Row],[Regular Worked Hours (Excludes OT and nonworked STAT)]]</f>
        <v>0</v>
      </c>
    </row>
    <row r="32" spans="1:13" s="108" customFormat="1" ht="30.75" customHeight="1" x14ac:dyDescent="0.25">
      <c r="A32" s="113">
        <f>'Information Sheet-COMPLETE 1st'!A39</f>
        <v>0</v>
      </c>
      <c r="B32" s="107">
        <f>'Information Sheet-COMPLETE 1st'!B39</f>
        <v>0</v>
      </c>
      <c r="C32" s="2"/>
      <c r="D32" s="7">
        <f>Table2[[#This Row],[Employee''s Essential Occupation ]]</f>
        <v>0</v>
      </c>
      <c r="E32" s="116">
        <f t="shared" si="4"/>
        <v>1</v>
      </c>
      <c r="F32" s="116">
        <f t="shared" si="4"/>
        <v>0</v>
      </c>
      <c r="G32" s="80"/>
      <c r="H32" s="114">
        <f>Table2[[#This Row],[Hourly Rate             (no less than $13.71, no more than $20.00)]]</f>
        <v>0</v>
      </c>
      <c r="I32" s="82">
        <v>0</v>
      </c>
      <c r="J32" s="115">
        <f t="shared" si="0"/>
        <v>20</v>
      </c>
      <c r="K32" s="115" t="str">
        <f t="shared" si="1"/>
        <v>$4.00</v>
      </c>
      <c r="L32" s="130" t="str">
        <f t="shared" si="2"/>
        <v>0</v>
      </c>
      <c r="M32" s="107">
        <f>Table2[[#This Row],[Regular Worked Hours (Excludes OT and nonworked STAT)]]+Table214[[#This Row],[Regular Worked Hours (Excludes OT and nonworked STAT)]]</f>
        <v>0</v>
      </c>
    </row>
    <row r="33" spans="1:13" s="108" customFormat="1" ht="30.75" customHeight="1" x14ac:dyDescent="0.25">
      <c r="A33" s="113">
        <f>'Information Sheet-COMPLETE 1st'!A40</f>
        <v>0</v>
      </c>
      <c r="B33" s="107">
        <f>'Information Sheet-COMPLETE 1st'!B40</f>
        <v>0</v>
      </c>
      <c r="C33" s="2"/>
      <c r="D33" s="7">
        <f>Table2[[#This Row],[Employee''s Essential Occupation ]]</f>
        <v>0</v>
      </c>
      <c r="E33" s="116">
        <f t="shared" si="4"/>
        <v>1</v>
      </c>
      <c r="F33" s="116">
        <f t="shared" si="4"/>
        <v>0</v>
      </c>
      <c r="G33" s="80"/>
      <c r="H33" s="114">
        <f>Table2[[#This Row],[Hourly Rate             (no less than $13.71, no more than $20.00)]]</f>
        <v>0</v>
      </c>
      <c r="I33" s="82">
        <v>0</v>
      </c>
      <c r="J33" s="115">
        <f t="shared" si="0"/>
        <v>20</v>
      </c>
      <c r="K33" s="115" t="str">
        <f t="shared" si="1"/>
        <v>$4.00</v>
      </c>
      <c r="L33" s="130" t="str">
        <f t="shared" si="2"/>
        <v>0</v>
      </c>
      <c r="M33" s="107">
        <f>Table2[[#This Row],[Regular Worked Hours (Excludes OT and nonworked STAT)]]+Table214[[#This Row],[Regular Worked Hours (Excludes OT and nonworked STAT)]]</f>
        <v>0</v>
      </c>
    </row>
    <row r="34" spans="1:13" s="108" customFormat="1" ht="30.75" customHeight="1" x14ac:dyDescent="0.25">
      <c r="A34" s="113">
        <f>'Information Sheet-COMPLETE 1st'!A41</f>
        <v>0</v>
      </c>
      <c r="B34" s="107">
        <f>'Information Sheet-COMPLETE 1st'!B41</f>
        <v>0</v>
      </c>
      <c r="C34" s="2"/>
      <c r="D34" s="7">
        <f>Table2[[#This Row],[Employee''s Essential Occupation ]]</f>
        <v>0</v>
      </c>
      <c r="E34" s="116">
        <f t="shared" si="4"/>
        <v>1</v>
      </c>
      <c r="F34" s="116">
        <f t="shared" si="4"/>
        <v>0</v>
      </c>
      <c r="G34" s="80"/>
      <c r="H34" s="114">
        <f>Table2[[#This Row],[Hourly Rate             (no less than $13.71, no more than $20.00)]]</f>
        <v>0</v>
      </c>
      <c r="I34" s="82">
        <v>0</v>
      </c>
      <c r="J34" s="115">
        <f t="shared" si="0"/>
        <v>20</v>
      </c>
      <c r="K34" s="115" t="str">
        <f t="shared" si="1"/>
        <v>$4.00</v>
      </c>
      <c r="L34" s="130" t="str">
        <f t="shared" si="2"/>
        <v>0</v>
      </c>
      <c r="M34" s="107">
        <f>Table2[[#This Row],[Regular Worked Hours (Excludes OT and nonworked STAT)]]+Table214[[#This Row],[Regular Worked Hours (Excludes OT and nonworked STAT)]]</f>
        <v>0</v>
      </c>
    </row>
    <row r="35" spans="1:13" s="108" customFormat="1" ht="30.75" customHeight="1" x14ac:dyDescent="0.25">
      <c r="A35" s="113">
        <f>'Information Sheet-COMPLETE 1st'!A42</f>
        <v>0</v>
      </c>
      <c r="B35" s="107">
        <f>'Information Sheet-COMPLETE 1st'!B42</f>
        <v>0</v>
      </c>
      <c r="C35" s="2"/>
      <c r="D35" s="7">
        <f>Table2[[#This Row],[Employee''s Essential Occupation ]]</f>
        <v>0</v>
      </c>
      <c r="E35" s="116">
        <f t="shared" si="4"/>
        <v>1</v>
      </c>
      <c r="F35" s="116">
        <f t="shared" si="4"/>
        <v>0</v>
      </c>
      <c r="G35" s="80"/>
      <c r="H35" s="114">
        <f>Table2[[#This Row],[Hourly Rate             (no less than $13.71, no more than $20.00)]]</f>
        <v>0</v>
      </c>
      <c r="I35" s="82">
        <v>0</v>
      </c>
      <c r="J35" s="115">
        <f t="shared" si="0"/>
        <v>20</v>
      </c>
      <c r="K35" s="115" t="str">
        <f t="shared" si="1"/>
        <v>$4.00</v>
      </c>
      <c r="L35" s="130" t="str">
        <f t="shared" si="2"/>
        <v>0</v>
      </c>
      <c r="M35" s="107">
        <f>Table2[[#This Row],[Regular Worked Hours (Excludes OT and nonworked STAT)]]+Table214[[#This Row],[Regular Worked Hours (Excludes OT and nonworked STAT)]]</f>
        <v>0</v>
      </c>
    </row>
    <row r="36" spans="1:13" s="108" customFormat="1" ht="30.75" customHeight="1" x14ac:dyDescent="0.25">
      <c r="A36" s="113">
        <f>'Information Sheet-COMPLETE 1st'!A43</f>
        <v>0</v>
      </c>
      <c r="B36" s="107">
        <f>'Information Sheet-COMPLETE 1st'!B43</f>
        <v>0</v>
      </c>
      <c r="C36" s="2"/>
      <c r="D36" s="7">
        <f>Table2[[#This Row],[Employee''s Essential Occupation ]]</f>
        <v>0</v>
      </c>
      <c r="E36" s="116">
        <f t="shared" si="4"/>
        <v>1</v>
      </c>
      <c r="F36" s="116">
        <f t="shared" si="4"/>
        <v>0</v>
      </c>
      <c r="G36" s="80"/>
      <c r="H36" s="114">
        <f>Table2[[#This Row],[Hourly Rate             (no less than $13.71, no more than $20.00)]]</f>
        <v>0</v>
      </c>
      <c r="I36" s="82">
        <v>0</v>
      </c>
      <c r="J36" s="115">
        <f t="shared" si="0"/>
        <v>20</v>
      </c>
      <c r="K36" s="115" t="str">
        <f t="shared" si="1"/>
        <v>$4.00</v>
      </c>
      <c r="L36" s="130" t="str">
        <f t="shared" si="2"/>
        <v>0</v>
      </c>
      <c r="M36" s="107">
        <f>Table2[[#This Row],[Regular Worked Hours (Excludes OT and nonworked STAT)]]+Table214[[#This Row],[Regular Worked Hours (Excludes OT and nonworked STAT)]]</f>
        <v>0</v>
      </c>
    </row>
    <row r="37" spans="1:13" s="108" customFormat="1" ht="30.75" customHeight="1" x14ac:dyDescent="0.25">
      <c r="A37" s="113">
        <f>'Information Sheet-COMPLETE 1st'!A44</f>
        <v>0</v>
      </c>
      <c r="B37" s="107">
        <f>'Information Sheet-COMPLETE 1st'!B44</f>
        <v>0</v>
      </c>
      <c r="C37" s="2"/>
      <c r="D37" s="7">
        <f>Table2[[#This Row],[Employee''s Essential Occupation ]]</f>
        <v>0</v>
      </c>
      <c r="E37" s="116">
        <f t="shared" si="4"/>
        <v>1</v>
      </c>
      <c r="F37" s="116">
        <f t="shared" si="4"/>
        <v>0</v>
      </c>
      <c r="G37" s="80"/>
      <c r="H37" s="114">
        <f>Table2[[#This Row],[Hourly Rate             (no less than $13.71, no more than $20.00)]]</f>
        <v>0</v>
      </c>
      <c r="I37" s="82">
        <v>0</v>
      </c>
      <c r="J37" s="115">
        <f t="shared" si="0"/>
        <v>20</v>
      </c>
      <c r="K37" s="115" t="str">
        <f t="shared" si="1"/>
        <v>$4.00</v>
      </c>
      <c r="L37" s="130" t="str">
        <f t="shared" si="2"/>
        <v>0</v>
      </c>
      <c r="M37" s="107">
        <f>Table2[[#This Row],[Regular Worked Hours (Excludes OT and nonworked STAT)]]+Table214[[#This Row],[Regular Worked Hours (Excludes OT and nonworked STAT)]]</f>
        <v>0</v>
      </c>
    </row>
    <row r="38" spans="1:13" s="108" customFormat="1" ht="30.75" customHeight="1" x14ac:dyDescent="0.25">
      <c r="A38" s="113">
        <f>'Information Sheet-COMPLETE 1st'!A45</f>
        <v>0</v>
      </c>
      <c r="B38" s="107">
        <f>'Information Sheet-COMPLETE 1st'!B45</f>
        <v>0</v>
      </c>
      <c r="C38" s="2"/>
      <c r="D38" s="7">
        <f>Table2[[#This Row],[Employee''s Essential Occupation ]]</f>
        <v>0</v>
      </c>
      <c r="E38" s="116">
        <f t="shared" si="4"/>
        <v>1</v>
      </c>
      <c r="F38" s="116">
        <f t="shared" si="4"/>
        <v>0</v>
      </c>
      <c r="G38" s="80"/>
      <c r="H38" s="114">
        <f>Table2[[#This Row],[Hourly Rate             (no less than $13.71, no more than $20.00)]]</f>
        <v>0</v>
      </c>
      <c r="I38" s="82">
        <v>0</v>
      </c>
      <c r="J38" s="115">
        <f t="shared" ref="J38:J69" si="5">20-H38</f>
        <v>20</v>
      </c>
      <c r="K38" s="115" t="str">
        <f t="shared" ref="K38:K69" si="6">IF(AND(J38&lt;=3.99,L45&gt;(-100)),J38,"$4.00")</f>
        <v>$4.00</v>
      </c>
      <c r="L38" s="130" t="str">
        <f t="shared" ref="L38:L69" si="7">IF(OR(H38&gt;19.99,H38&lt;13.71),"0",K38*I38)</f>
        <v>0</v>
      </c>
      <c r="M38" s="107">
        <f>Table2[[#This Row],[Regular Worked Hours (Excludes OT and nonworked STAT)]]+Table214[[#This Row],[Regular Worked Hours (Excludes OT and nonworked STAT)]]</f>
        <v>0</v>
      </c>
    </row>
    <row r="39" spans="1:13" s="108" customFormat="1" ht="30.75" customHeight="1" x14ac:dyDescent="0.25">
      <c r="A39" s="113">
        <f>'Information Sheet-COMPLETE 1st'!A46</f>
        <v>0</v>
      </c>
      <c r="B39" s="107">
        <f>'Information Sheet-COMPLETE 1st'!B46</f>
        <v>0</v>
      </c>
      <c r="C39" s="2"/>
      <c r="D39" s="7">
        <f>Table2[[#This Row],[Employee''s Essential Occupation ]]</f>
        <v>0</v>
      </c>
      <c r="E39" s="116">
        <f t="shared" ref="E39:F54" si="8">E38</f>
        <v>1</v>
      </c>
      <c r="F39" s="116">
        <f t="shared" si="8"/>
        <v>0</v>
      </c>
      <c r="G39" s="80"/>
      <c r="H39" s="114">
        <f>Table2[[#This Row],[Hourly Rate             (no less than $13.71, no more than $20.00)]]</f>
        <v>0</v>
      </c>
      <c r="I39" s="82">
        <v>0</v>
      </c>
      <c r="J39" s="115">
        <f t="shared" si="5"/>
        <v>20</v>
      </c>
      <c r="K39" s="115" t="str">
        <f t="shared" si="6"/>
        <v>$4.00</v>
      </c>
      <c r="L39" s="130" t="str">
        <f t="shared" si="7"/>
        <v>0</v>
      </c>
      <c r="M39" s="107">
        <f>Table2[[#This Row],[Regular Worked Hours (Excludes OT and nonworked STAT)]]+Table214[[#This Row],[Regular Worked Hours (Excludes OT and nonworked STAT)]]</f>
        <v>0</v>
      </c>
    </row>
    <row r="40" spans="1:13" s="108" customFormat="1" ht="30.75" customHeight="1" x14ac:dyDescent="0.25">
      <c r="A40" s="113">
        <f>'Information Sheet-COMPLETE 1st'!A47</f>
        <v>0</v>
      </c>
      <c r="B40" s="107">
        <f>'Information Sheet-COMPLETE 1st'!B47</f>
        <v>0</v>
      </c>
      <c r="C40" s="2"/>
      <c r="D40" s="7">
        <f>Table2[[#This Row],[Employee''s Essential Occupation ]]</f>
        <v>0</v>
      </c>
      <c r="E40" s="116">
        <f t="shared" si="8"/>
        <v>1</v>
      </c>
      <c r="F40" s="116">
        <f t="shared" si="8"/>
        <v>0</v>
      </c>
      <c r="G40" s="80"/>
      <c r="H40" s="114">
        <f>Table2[[#This Row],[Hourly Rate             (no less than $13.71, no more than $20.00)]]</f>
        <v>0</v>
      </c>
      <c r="I40" s="82">
        <v>0</v>
      </c>
      <c r="J40" s="115">
        <f t="shared" si="5"/>
        <v>20</v>
      </c>
      <c r="K40" s="115" t="str">
        <f t="shared" si="6"/>
        <v>$4.00</v>
      </c>
      <c r="L40" s="130" t="str">
        <f t="shared" si="7"/>
        <v>0</v>
      </c>
      <c r="M40" s="107">
        <f>Table2[[#This Row],[Regular Worked Hours (Excludes OT and nonworked STAT)]]+Table214[[#This Row],[Regular Worked Hours (Excludes OT and nonworked STAT)]]</f>
        <v>0</v>
      </c>
    </row>
    <row r="41" spans="1:13" s="108" customFormat="1" ht="30.75" customHeight="1" x14ac:dyDescent="0.25">
      <c r="A41" s="113">
        <f>'Information Sheet-COMPLETE 1st'!A48</f>
        <v>0</v>
      </c>
      <c r="B41" s="107">
        <f>'Information Sheet-COMPLETE 1st'!B48</f>
        <v>0</v>
      </c>
      <c r="C41" s="2"/>
      <c r="D41" s="7">
        <f>Table2[[#This Row],[Employee''s Essential Occupation ]]</f>
        <v>0</v>
      </c>
      <c r="E41" s="116">
        <f t="shared" si="8"/>
        <v>1</v>
      </c>
      <c r="F41" s="116">
        <f t="shared" si="8"/>
        <v>0</v>
      </c>
      <c r="G41" s="80"/>
      <c r="H41" s="114">
        <f>Table2[[#This Row],[Hourly Rate             (no less than $13.71, no more than $20.00)]]</f>
        <v>0</v>
      </c>
      <c r="I41" s="82">
        <v>0</v>
      </c>
      <c r="J41" s="115">
        <f t="shared" si="5"/>
        <v>20</v>
      </c>
      <c r="K41" s="115" t="str">
        <f t="shared" si="6"/>
        <v>$4.00</v>
      </c>
      <c r="L41" s="130" t="str">
        <f t="shared" si="7"/>
        <v>0</v>
      </c>
      <c r="M41" s="107">
        <f>Table2[[#This Row],[Regular Worked Hours (Excludes OT and nonworked STAT)]]+Table214[[#This Row],[Regular Worked Hours (Excludes OT and nonworked STAT)]]</f>
        <v>0</v>
      </c>
    </row>
    <row r="42" spans="1:13" s="108" customFormat="1" ht="30.75" customHeight="1" x14ac:dyDescent="0.25">
      <c r="A42" s="113">
        <f>'Information Sheet-COMPLETE 1st'!A49</f>
        <v>0</v>
      </c>
      <c r="B42" s="107">
        <f>'Information Sheet-COMPLETE 1st'!B49</f>
        <v>0</v>
      </c>
      <c r="C42" s="2"/>
      <c r="D42" s="7">
        <f>Table2[[#This Row],[Employee''s Essential Occupation ]]</f>
        <v>0</v>
      </c>
      <c r="E42" s="116">
        <f t="shared" si="8"/>
        <v>1</v>
      </c>
      <c r="F42" s="116">
        <f t="shared" si="8"/>
        <v>0</v>
      </c>
      <c r="G42" s="80"/>
      <c r="H42" s="114">
        <f>Table2[[#This Row],[Hourly Rate             (no less than $13.71, no more than $20.00)]]</f>
        <v>0</v>
      </c>
      <c r="I42" s="82">
        <v>0</v>
      </c>
      <c r="J42" s="115">
        <f t="shared" si="5"/>
        <v>20</v>
      </c>
      <c r="K42" s="115" t="str">
        <f t="shared" si="6"/>
        <v>$4.00</v>
      </c>
      <c r="L42" s="130" t="str">
        <f t="shared" si="7"/>
        <v>0</v>
      </c>
      <c r="M42" s="107">
        <f>Table2[[#This Row],[Regular Worked Hours (Excludes OT and nonworked STAT)]]+Table214[[#This Row],[Regular Worked Hours (Excludes OT and nonworked STAT)]]</f>
        <v>0</v>
      </c>
    </row>
    <row r="43" spans="1:13" s="108" customFormat="1" ht="30.75" customHeight="1" x14ac:dyDescent="0.25">
      <c r="A43" s="113">
        <f>'Information Sheet-COMPLETE 1st'!A50</f>
        <v>0</v>
      </c>
      <c r="B43" s="107">
        <f>'Information Sheet-COMPLETE 1st'!B50</f>
        <v>0</v>
      </c>
      <c r="C43" s="2"/>
      <c r="D43" s="7">
        <f>Table2[[#This Row],[Employee''s Essential Occupation ]]</f>
        <v>0</v>
      </c>
      <c r="E43" s="116">
        <f t="shared" si="8"/>
        <v>1</v>
      </c>
      <c r="F43" s="116">
        <f t="shared" si="8"/>
        <v>0</v>
      </c>
      <c r="G43" s="80"/>
      <c r="H43" s="114">
        <f>Table2[[#This Row],[Hourly Rate             (no less than $13.71, no more than $20.00)]]</f>
        <v>0</v>
      </c>
      <c r="I43" s="82">
        <v>0</v>
      </c>
      <c r="J43" s="115">
        <f t="shared" si="5"/>
        <v>20</v>
      </c>
      <c r="K43" s="115" t="str">
        <f t="shared" si="6"/>
        <v>$4.00</v>
      </c>
      <c r="L43" s="130" t="str">
        <f t="shared" si="7"/>
        <v>0</v>
      </c>
      <c r="M43" s="107">
        <f>Table2[[#This Row],[Regular Worked Hours (Excludes OT and nonworked STAT)]]+Table214[[#This Row],[Regular Worked Hours (Excludes OT and nonworked STAT)]]</f>
        <v>0</v>
      </c>
    </row>
    <row r="44" spans="1:13" s="108" customFormat="1" ht="30.75" customHeight="1" x14ac:dyDescent="0.25">
      <c r="A44" s="113">
        <f>'Information Sheet-COMPLETE 1st'!A51</f>
        <v>0</v>
      </c>
      <c r="B44" s="107">
        <f>'Information Sheet-COMPLETE 1st'!B51</f>
        <v>0</v>
      </c>
      <c r="C44" s="2"/>
      <c r="D44" s="7">
        <f>Table2[[#This Row],[Employee''s Essential Occupation ]]</f>
        <v>0</v>
      </c>
      <c r="E44" s="116">
        <f t="shared" si="8"/>
        <v>1</v>
      </c>
      <c r="F44" s="116">
        <f t="shared" si="8"/>
        <v>0</v>
      </c>
      <c r="G44" s="80"/>
      <c r="H44" s="114">
        <f>Table2[[#This Row],[Hourly Rate             (no less than $13.71, no more than $20.00)]]</f>
        <v>0</v>
      </c>
      <c r="I44" s="82">
        <v>0</v>
      </c>
      <c r="J44" s="115">
        <f t="shared" si="5"/>
        <v>20</v>
      </c>
      <c r="K44" s="115" t="str">
        <f t="shared" si="6"/>
        <v>$4.00</v>
      </c>
      <c r="L44" s="130" t="str">
        <f t="shared" si="7"/>
        <v>0</v>
      </c>
      <c r="M44" s="107">
        <f>Table2[[#This Row],[Regular Worked Hours (Excludes OT and nonworked STAT)]]+Table214[[#This Row],[Regular Worked Hours (Excludes OT and nonworked STAT)]]</f>
        <v>0</v>
      </c>
    </row>
    <row r="45" spans="1:13" s="108" customFormat="1" ht="30.75" customHeight="1" x14ac:dyDescent="0.25">
      <c r="A45" s="113">
        <f>'Information Sheet-COMPLETE 1st'!A52</f>
        <v>0</v>
      </c>
      <c r="B45" s="107">
        <f>'Information Sheet-COMPLETE 1st'!B52</f>
        <v>0</v>
      </c>
      <c r="C45" s="2"/>
      <c r="D45" s="7">
        <f>Table2[[#This Row],[Employee''s Essential Occupation ]]</f>
        <v>0</v>
      </c>
      <c r="E45" s="116">
        <f t="shared" si="8"/>
        <v>1</v>
      </c>
      <c r="F45" s="116">
        <f t="shared" si="8"/>
        <v>0</v>
      </c>
      <c r="G45" s="80"/>
      <c r="H45" s="114">
        <f>Table2[[#This Row],[Hourly Rate             (no less than $13.71, no more than $20.00)]]</f>
        <v>0</v>
      </c>
      <c r="I45" s="82">
        <v>0</v>
      </c>
      <c r="J45" s="115">
        <f t="shared" si="5"/>
        <v>20</v>
      </c>
      <c r="K45" s="115" t="str">
        <f t="shared" si="6"/>
        <v>$4.00</v>
      </c>
      <c r="L45" s="130" t="str">
        <f t="shared" si="7"/>
        <v>0</v>
      </c>
      <c r="M45" s="107">
        <f>Table2[[#This Row],[Regular Worked Hours (Excludes OT and nonworked STAT)]]+Table214[[#This Row],[Regular Worked Hours (Excludes OT and nonworked STAT)]]</f>
        <v>0</v>
      </c>
    </row>
    <row r="46" spans="1:13" s="108" customFormat="1" ht="30.75" customHeight="1" x14ac:dyDescent="0.25">
      <c r="A46" s="113">
        <f>'Information Sheet-COMPLETE 1st'!A53</f>
        <v>0</v>
      </c>
      <c r="B46" s="107">
        <f>'Information Sheet-COMPLETE 1st'!B53</f>
        <v>0</v>
      </c>
      <c r="C46" s="2"/>
      <c r="D46" s="7">
        <f>Table2[[#This Row],[Employee''s Essential Occupation ]]</f>
        <v>0</v>
      </c>
      <c r="E46" s="116">
        <f t="shared" si="8"/>
        <v>1</v>
      </c>
      <c r="F46" s="116">
        <f t="shared" si="8"/>
        <v>0</v>
      </c>
      <c r="G46" s="80"/>
      <c r="H46" s="114">
        <f>Table2[[#This Row],[Hourly Rate             (no less than $13.71, no more than $20.00)]]</f>
        <v>0</v>
      </c>
      <c r="I46" s="82">
        <v>0</v>
      </c>
      <c r="J46" s="115">
        <f t="shared" si="5"/>
        <v>20</v>
      </c>
      <c r="K46" s="115" t="str">
        <f t="shared" si="6"/>
        <v>$4.00</v>
      </c>
      <c r="L46" s="130" t="str">
        <f t="shared" si="7"/>
        <v>0</v>
      </c>
      <c r="M46" s="107">
        <f>Table2[[#This Row],[Regular Worked Hours (Excludes OT and nonworked STAT)]]+Table214[[#This Row],[Regular Worked Hours (Excludes OT and nonworked STAT)]]</f>
        <v>0</v>
      </c>
    </row>
    <row r="47" spans="1:13" s="108" customFormat="1" ht="30.75" customHeight="1" x14ac:dyDescent="0.25">
      <c r="A47" s="113">
        <f>'Information Sheet-COMPLETE 1st'!A54</f>
        <v>0</v>
      </c>
      <c r="B47" s="107">
        <f>'Information Sheet-COMPLETE 1st'!B54</f>
        <v>0</v>
      </c>
      <c r="C47" s="2"/>
      <c r="D47" s="7">
        <f>Table2[[#This Row],[Employee''s Essential Occupation ]]</f>
        <v>0</v>
      </c>
      <c r="E47" s="116">
        <f t="shared" si="8"/>
        <v>1</v>
      </c>
      <c r="F47" s="116">
        <f t="shared" si="8"/>
        <v>0</v>
      </c>
      <c r="G47" s="80"/>
      <c r="H47" s="114">
        <f>Table2[[#This Row],[Hourly Rate             (no less than $13.71, no more than $20.00)]]</f>
        <v>0</v>
      </c>
      <c r="I47" s="82">
        <v>0</v>
      </c>
      <c r="J47" s="115">
        <f t="shared" si="5"/>
        <v>20</v>
      </c>
      <c r="K47" s="115" t="str">
        <f t="shared" si="6"/>
        <v>$4.00</v>
      </c>
      <c r="L47" s="130" t="str">
        <f t="shared" si="7"/>
        <v>0</v>
      </c>
      <c r="M47" s="107">
        <f>Table2[[#This Row],[Regular Worked Hours (Excludes OT and nonworked STAT)]]+Table214[[#This Row],[Regular Worked Hours (Excludes OT and nonworked STAT)]]</f>
        <v>0</v>
      </c>
    </row>
    <row r="48" spans="1:13" s="108" customFormat="1" ht="30.75" customHeight="1" x14ac:dyDescent="0.25">
      <c r="A48" s="113">
        <f>'Information Sheet-COMPLETE 1st'!A55</f>
        <v>0</v>
      </c>
      <c r="B48" s="107">
        <f>'Information Sheet-COMPLETE 1st'!B55</f>
        <v>0</v>
      </c>
      <c r="C48" s="2"/>
      <c r="D48" s="7">
        <f>Table2[[#This Row],[Employee''s Essential Occupation ]]</f>
        <v>0</v>
      </c>
      <c r="E48" s="116">
        <f t="shared" si="8"/>
        <v>1</v>
      </c>
      <c r="F48" s="116">
        <f t="shared" si="8"/>
        <v>0</v>
      </c>
      <c r="G48" s="80"/>
      <c r="H48" s="114">
        <f>Table2[[#This Row],[Hourly Rate             (no less than $13.71, no more than $20.00)]]</f>
        <v>0</v>
      </c>
      <c r="I48" s="82">
        <v>0</v>
      </c>
      <c r="J48" s="115">
        <f t="shared" si="5"/>
        <v>20</v>
      </c>
      <c r="K48" s="115" t="str">
        <f t="shared" si="6"/>
        <v>$4.00</v>
      </c>
      <c r="L48" s="130" t="str">
        <f t="shared" si="7"/>
        <v>0</v>
      </c>
      <c r="M48" s="107">
        <f>Table2[[#This Row],[Regular Worked Hours (Excludes OT and nonworked STAT)]]+Table214[[#This Row],[Regular Worked Hours (Excludes OT and nonworked STAT)]]</f>
        <v>0</v>
      </c>
    </row>
    <row r="49" spans="1:13" s="108" customFormat="1" ht="30.75" customHeight="1" x14ac:dyDescent="0.25">
      <c r="A49" s="113">
        <f>'Information Sheet-COMPLETE 1st'!A56</f>
        <v>0</v>
      </c>
      <c r="B49" s="107">
        <f>'Information Sheet-COMPLETE 1st'!B56</f>
        <v>0</v>
      </c>
      <c r="C49" s="2"/>
      <c r="D49" s="7">
        <f>Table2[[#This Row],[Employee''s Essential Occupation ]]</f>
        <v>0</v>
      </c>
      <c r="E49" s="116">
        <f t="shared" si="8"/>
        <v>1</v>
      </c>
      <c r="F49" s="116">
        <f t="shared" si="8"/>
        <v>0</v>
      </c>
      <c r="G49" s="80"/>
      <c r="H49" s="114">
        <f>Table2[[#This Row],[Hourly Rate             (no less than $13.71, no more than $20.00)]]</f>
        <v>0</v>
      </c>
      <c r="I49" s="82">
        <v>0</v>
      </c>
      <c r="J49" s="115">
        <f t="shared" si="5"/>
        <v>20</v>
      </c>
      <c r="K49" s="115" t="str">
        <f t="shared" si="6"/>
        <v>$4.00</v>
      </c>
      <c r="L49" s="130" t="str">
        <f t="shared" si="7"/>
        <v>0</v>
      </c>
      <c r="M49" s="107">
        <f>Table2[[#This Row],[Regular Worked Hours (Excludes OT and nonworked STAT)]]+Table214[[#This Row],[Regular Worked Hours (Excludes OT and nonworked STAT)]]</f>
        <v>0</v>
      </c>
    </row>
    <row r="50" spans="1:13" s="108" customFormat="1" ht="30.75" customHeight="1" x14ac:dyDescent="0.25">
      <c r="A50" s="113">
        <f>'Information Sheet-COMPLETE 1st'!A57</f>
        <v>0</v>
      </c>
      <c r="B50" s="107">
        <f>'Information Sheet-COMPLETE 1st'!B57</f>
        <v>0</v>
      </c>
      <c r="C50" s="2"/>
      <c r="D50" s="7">
        <f>Table2[[#This Row],[Employee''s Essential Occupation ]]</f>
        <v>0</v>
      </c>
      <c r="E50" s="116">
        <f t="shared" si="8"/>
        <v>1</v>
      </c>
      <c r="F50" s="116">
        <f t="shared" si="8"/>
        <v>0</v>
      </c>
      <c r="G50" s="80"/>
      <c r="H50" s="114">
        <f>Table2[[#This Row],[Hourly Rate             (no less than $13.71, no more than $20.00)]]</f>
        <v>0</v>
      </c>
      <c r="I50" s="82">
        <v>0</v>
      </c>
      <c r="J50" s="115">
        <f t="shared" si="5"/>
        <v>20</v>
      </c>
      <c r="K50" s="115" t="str">
        <f t="shared" si="6"/>
        <v>$4.00</v>
      </c>
      <c r="L50" s="130" t="str">
        <f t="shared" si="7"/>
        <v>0</v>
      </c>
      <c r="M50" s="107">
        <f>Table2[[#This Row],[Regular Worked Hours (Excludes OT and nonworked STAT)]]+Table214[[#This Row],[Regular Worked Hours (Excludes OT and nonworked STAT)]]</f>
        <v>0</v>
      </c>
    </row>
    <row r="51" spans="1:13" s="108" customFormat="1" ht="30.75" customHeight="1" x14ac:dyDescent="0.25">
      <c r="A51" s="113">
        <f>'Information Sheet-COMPLETE 1st'!A58</f>
        <v>0</v>
      </c>
      <c r="B51" s="107">
        <f>'Information Sheet-COMPLETE 1st'!B58</f>
        <v>0</v>
      </c>
      <c r="C51" s="2"/>
      <c r="D51" s="7">
        <f>Table2[[#This Row],[Employee''s Essential Occupation ]]</f>
        <v>0</v>
      </c>
      <c r="E51" s="116">
        <f t="shared" si="8"/>
        <v>1</v>
      </c>
      <c r="F51" s="116">
        <f t="shared" si="8"/>
        <v>0</v>
      </c>
      <c r="G51" s="80"/>
      <c r="H51" s="114">
        <f>Table2[[#This Row],[Hourly Rate             (no less than $13.71, no more than $20.00)]]</f>
        <v>0</v>
      </c>
      <c r="I51" s="82">
        <v>0</v>
      </c>
      <c r="J51" s="115">
        <f t="shared" si="5"/>
        <v>20</v>
      </c>
      <c r="K51" s="115" t="str">
        <f t="shared" si="6"/>
        <v>$4.00</v>
      </c>
      <c r="L51" s="130" t="str">
        <f t="shared" si="7"/>
        <v>0</v>
      </c>
      <c r="M51" s="107">
        <f>Table2[[#This Row],[Regular Worked Hours (Excludes OT and nonworked STAT)]]+Table214[[#This Row],[Regular Worked Hours (Excludes OT and nonworked STAT)]]</f>
        <v>0</v>
      </c>
    </row>
    <row r="52" spans="1:13" s="108" customFormat="1" ht="30.75" customHeight="1" x14ac:dyDescent="0.25">
      <c r="A52" s="113">
        <f>'Information Sheet-COMPLETE 1st'!A59</f>
        <v>0</v>
      </c>
      <c r="B52" s="107">
        <f>'Information Sheet-COMPLETE 1st'!B59</f>
        <v>0</v>
      </c>
      <c r="C52" s="2"/>
      <c r="D52" s="7">
        <f>Table2[[#This Row],[Employee''s Essential Occupation ]]</f>
        <v>0</v>
      </c>
      <c r="E52" s="116">
        <f t="shared" si="8"/>
        <v>1</v>
      </c>
      <c r="F52" s="116">
        <f t="shared" si="8"/>
        <v>0</v>
      </c>
      <c r="G52" s="80"/>
      <c r="H52" s="114">
        <f>Table2[[#This Row],[Hourly Rate             (no less than $13.71, no more than $20.00)]]</f>
        <v>0</v>
      </c>
      <c r="I52" s="82">
        <v>0</v>
      </c>
      <c r="J52" s="115">
        <f t="shared" si="5"/>
        <v>20</v>
      </c>
      <c r="K52" s="115" t="str">
        <f t="shared" si="6"/>
        <v>$4.00</v>
      </c>
      <c r="L52" s="130" t="str">
        <f t="shared" si="7"/>
        <v>0</v>
      </c>
      <c r="M52" s="107">
        <f>Table2[[#This Row],[Regular Worked Hours (Excludes OT and nonworked STAT)]]+Table214[[#This Row],[Regular Worked Hours (Excludes OT and nonworked STAT)]]</f>
        <v>0</v>
      </c>
    </row>
    <row r="53" spans="1:13" s="108" customFormat="1" ht="30.75" customHeight="1" x14ac:dyDescent="0.25">
      <c r="A53" s="113">
        <f>'Information Sheet-COMPLETE 1st'!A60</f>
        <v>0</v>
      </c>
      <c r="B53" s="107">
        <f>'Information Sheet-COMPLETE 1st'!B60</f>
        <v>0</v>
      </c>
      <c r="C53" s="2"/>
      <c r="D53" s="7">
        <f>Table2[[#This Row],[Employee''s Essential Occupation ]]</f>
        <v>0</v>
      </c>
      <c r="E53" s="116">
        <f t="shared" si="8"/>
        <v>1</v>
      </c>
      <c r="F53" s="116">
        <f t="shared" si="8"/>
        <v>0</v>
      </c>
      <c r="G53" s="80"/>
      <c r="H53" s="114">
        <f>Table2[[#This Row],[Hourly Rate             (no less than $13.71, no more than $20.00)]]</f>
        <v>0</v>
      </c>
      <c r="I53" s="82">
        <v>0</v>
      </c>
      <c r="J53" s="115">
        <f t="shared" si="5"/>
        <v>20</v>
      </c>
      <c r="K53" s="115" t="str">
        <f t="shared" si="6"/>
        <v>$4.00</v>
      </c>
      <c r="L53" s="130" t="str">
        <f t="shared" si="7"/>
        <v>0</v>
      </c>
      <c r="M53" s="107">
        <f>Table2[[#This Row],[Regular Worked Hours (Excludes OT and nonworked STAT)]]+Table214[[#This Row],[Regular Worked Hours (Excludes OT and nonworked STAT)]]</f>
        <v>0</v>
      </c>
    </row>
    <row r="54" spans="1:13" s="108" customFormat="1" ht="30.75" customHeight="1" x14ac:dyDescent="0.25">
      <c r="A54" s="113">
        <f>'Information Sheet-COMPLETE 1st'!A61</f>
        <v>0</v>
      </c>
      <c r="B54" s="107">
        <f>'Information Sheet-COMPLETE 1st'!B61</f>
        <v>0</v>
      </c>
      <c r="C54" s="2"/>
      <c r="D54" s="7">
        <f>Table2[[#This Row],[Employee''s Essential Occupation ]]</f>
        <v>0</v>
      </c>
      <c r="E54" s="116">
        <f t="shared" si="8"/>
        <v>1</v>
      </c>
      <c r="F54" s="116">
        <f t="shared" si="8"/>
        <v>0</v>
      </c>
      <c r="G54" s="80"/>
      <c r="H54" s="114">
        <f>Table2[[#This Row],[Hourly Rate             (no less than $13.71, no more than $20.00)]]</f>
        <v>0</v>
      </c>
      <c r="I54" s="82">
        <v>0</v>
      </c>
      <c r="J54" s="115">
        <f t="shared" si="5"/>
        <v>20</v>
      </c>
      <c r="K54" s="115" t="str">
        <f t="shared" si="6"/>
        <v>$4.00</v>
      </c>
      <c r="L54" s="130" t="str">
        <f t="shared" si="7"/>
        <v>0</v>
      </c>
      <c r="M54" s="107">
        <f>Table2[[#This Row],[Regular Worked Hours (Excludes OT and nonworked STAT)]]+Table214[[#This Row],[Regular Worked Hours (Excludes OT and nonworked STAT)]]</f>
        <v>0</v>
      </c>
    </row>
    <row r="55" spans="1:13" s="108" customFormat="1" ht="30.75" customHeight="1" x14ac:dyDescent="0.25">
      <c r="A55" s="113">
        <f>'Information Sheet-COMPLETE 1st'!A62</f>
        <v>0</v>
      </c>
      <c r="B55" s="107">
        <f>'Information Sheet-COMPLETE 1st'!B62</f>
        <v>0</v>
      </c>
      <c r="C55" s="2"/>
      <c r="D55" s="7">
        <f>Table2[[#This Row],[Employee''s Essential Occupation ]]</f>
        <v>0</v>
      </c>
      <c r="E55" s="116">
        <f t="shared" ref="E55:F70" si="9">E54</f>
        <v>1</v>
      </c>
      <c r="F55" s="116">
        <f t="shared" si="9"/>
        <v>0</v>
      </c>
      <c r="G55" s="80"/>
      <c r="H55" s="114">
        <f>Table2[[#This Row],[Hourly Rate             (no less than $13.71, no more than $20.00)]]</f>
        <v>0</v>
      </c>
      <c r="I55" s="82">
        <v>0</v>
      </c>
      <c r="J55" s="115">
        <f t="shared" si="5"/>
        <v>20</v>
      </c>
      <c r="K55" s="115" t="str">
        <f t="shared" si="6"/>
        <v>$4.00</v>
      </c>
      <c r="L55" s="130" t="str">
        <f t="shared" si="7"/>
        <v>0</v>
      </c>
      <c r="M55" s="107">
        <f>Table2[[#This Row],[Regular Worked Hours (Excludes OT and nonworked STAT)]]+Table214[[#This Row],[Regular Worked Hours (Excludes OT and nonworked STAT)]]</f>
        <v>0</v>
      </c>
    </row>
    <row r="56" spans="1:13" s="108" customFormat="1" ht="30.75" customHeight="1" x14ac:dyDescent="0.25">
      <c r="A56" s="113">
        <f>'Information Sheet-COMPLETE 1st'!A63</f>
        <v>0</v>
      </c>
      <c r="B56" s="107">
        <f>'Information Sheet-COMPLETE 1st'!B63</f>
        <v>0</v>
      </c>
      <c r="C56" s="2"/>
      <c r="D56" s="7">
        <f>Table2[[#This Row],[Employee''s Essential Occupation ]]</f>
        <v>0</v>
      </c>
      <c r="E56" s="116">
        <f t="shared" si="9"/>
        <v>1</v>
      </c>
      <c r="F56" s="116">
        <f t="shared" si="9"/>
        <v>0</v>
      </c>
      <c r="G56" s="80"/>
      <c r="H56" s="114">
        <f>Table2[[#This Row],[Hourly Rate             (no less than $13.71, no more than $20.00)]]</f>
        <v>0</v>
      </c>
      <c r="I56" s="82">
        <v>0</v>
      </c>
      <c r="J56" s="115">
        <f t="shared" si="5"/>
        <v>20</v>
      </c>
      <c r="K56" s="115" t="str">
        <f t="shared" si="6"/>
        <v>$4.00</v>
      </c>
      <c r="L56" s="130" t="str">
        <f t="shared" si="7"/>
        <v>0</v>
      </c>
      <c r="M56" s="107">
        <f>Table2[[#This Row],[Regular Worked Hours (Excludes OT and nonworked STAT)]]+Table214[[#This Row],[Regular Worked Hours (Excludes OT and nonworked STAT)]]</f>
        <v>0</v>
      </c>
    </row>
    <row r="57" spans="1:13" s="108" customFormat="1" ht="30.75" customHeight="1" x14ac:dyDescent="0.25">
      <c r="A57" s="113">
        <f>'Information Sheet-COMPLETE 1st'!A64</f>
        <v>0</v>
      </c>
      <c r="B57" s="107">
        <f>'Information Sheet-COMPLETE 1st'!B64</f>
        <v>0</v>
      </c>
      <c r="C57" s="2"/>
      <c r="D57" s="7">
        <f>Table2[[#This Row],[Employee''s Essential Occupation ]]</f>
        <v>0</v>
      </c>
      <c r="E57" s="116">
        <f t="shared" si="9"/>
        <v>1</v>
      </c>
      <c r="F57" s="116">
        <f t="shared" si="9"/>
        <v>0</v>
      </c>
      <c r="G57" s="80"/>
      <c r="H57" s="114">
        <f>Table2[[#This Row],[Hourly Rate             (no less than $13.71, no more than $20.00)]]</f>
        <v>0</v>
      </c>
      <c r="I57" s="82">
        <v>0</v>
      </c>
      <c r="J57" s="115">
        <f t="shared" si="5"/>
        <v>20</v>
      </c>
      <c r="K57" s="115" t="str">
        <f t="shared" si="6"/>
        <v>$4.00</v>
      </c>
      <c r="L57" s="130" t="str">
        <f t="shared" si="7"/>
        <v>0</v>
      </c>
      <c r="M57" s="107">
        <f>Table2[[#This Row],[Regular Worked Hours (Excludes OT and nonworked STAT)]]+Table214[[#This Row],[Regular Worked Hours (Excludes OT and nonworked STAT)]]</f>
        <v>0</v>
      </c>
    </row>
    <row r="58" spans="1:13" s="108" customFormat="1" ht="30.75" customHeight="1" x14ac:dyDescent="0.25">
      <c r="A58" s="113">
        <f>'Information Sheet-COMPLETE 1st'!A65</f>
        <v>0</v>
      </c>
      <c r="B58" s="107">
        <f>'Information Sheet-COMPLETE 1st'!B65</f>
        <v>0</v>
      </c>
      <c r="C58" s="2"/>
      <c r="D58" s="7">
        <f>Table2[[#This Row],[Employee''s Essential Occupation ]]</f>
        <v>0</v>
      </c>
      <c r="E58" s="116">
        <f t="shared" si="9"/>
        <v>1</v>
      </c>
      <c r="F58" s="116">
        <f t="shared" si="9"/>
        <v>0</v>
      </c>
      <c r="G58" s="80"/>
      <c r="H58" s="114">
        <f>Table2[[#This Row],[Hourly Rate             (no less than $13.71, no more than $20.00)]]</f>
        <v>0</v>
      </c>
      <c r="I58" s="82">
        <v>0</v>
      </c>
      <c r="J58" s="115">
        <f t="shared" si="5"/>
        <v>20</v>
      </c>
      <c r="K58" s="115" t="str">
        <f t="shared" si="6"/>
        <v>$4.00</v>
      </c>
      <c r="L58" s="130" t="str">
        <f t="shared" si="7"/>
        <v>0</v>
      </c>
      <c r="M58" s="107">
        <f>Table2[[#This Row],[Regular Worked Hours (Excludes OT and nonworked STAT)]]+Table214[[#This Row],[Regular Worked Hours (Excludes OT and nonworked STAT)]]</f>
        <v>0</v>
      </c>
    </row>
    <row r="59" spans="1:13" s="108" customFormat="1" ht="30.75" customHeight="1" x14ac:dyDescent="0.25">
      <c r="A59" s="113">
        <f>'Information Sheet-COMPLETE 1st'!A66</f>
        <v>0</v>
      </c>
      <c r="B59" s="107">
        <f>'Information Sheet-COMPLETE 1st'!B66</f>
        <v>0</v>
      </c>
      <c r="C59" s="2"/>
      <c r="D59" s="7">
        <f>Table2[[#This Row],[Employee''s Essential Occupation ]]</f>
        <v>0</v>
      </c>
      <c r="E59" s="116">
        <f t="shared" si="9"/>
        <v>1</v>
      </c>
      <c r="F59" s="116">
        <f t="shared" si="9"/>
        <v>0</v>
      </c>
      <c r="G59" s="80"/>
      <c r="H59" s="114">
        <f>Table2[[#This Row],[Hourly Rate             (no less than $13.71, no more than $20.00)]]</f>
        <v>0</v>
      </c>
      <c r="I59" s="82">
        <v>0</v>
      </c>
      <c r="J59" s="115">
        <f t="shared" si="5"/>
        <v>20</v>
      </c>
      <c r="K59" s="115" t="str">
        <f t="shared" si="6"/>
        <v>$4.00</v>
      </c>
      <c r="L59" s="130" t="str">
        <f t="shared" si="7"/>
        <v>0</v>
      </c>
      <c r="M59" s="107">
        <f>Table2[[#This Row],[Regular Worked Hours (Excludes OT and nonworked STAT)]]+Table214[[#This Row],[Regular Worked Hours (Excludes OT and nonworked STAT)]]</f>
        <v>0</v>
      </c>
    </row>
    <row r="60" spans="1:13" s="108" customFormat="1" ht="30.75" customHeight="1" x14ac:dyDescent="0.25">
      <c r="A60" s="113">
        <f>'Information Sheet-COMPLETE 1st'!A67</f>
        <v>0</v>
      </c>
      <c r="B60" s="107">
        <f>'Information Sheet-COMPLETE 1st'!B67</f>
        <v>0</v>
      </c>
      <c r="C60" s="2"/>
      <c r="D60" s="7">
        <f>Table2[[#This Row],[Employee''s Essential Occupation ]]</f>
        <v>0</v>
      </c>
      <c r="E60" s="116">
        <f t="shared" si="9"/>
        <v>1</v>
      </c>
      <c r="F60" s="116">
        <f t="shared" si="9"/>
        <v>0</v>
      </c>
      <c r="G60" s="80"/>
      <c r="H60" s="114">
        <f>Table2[[#This Row],[Hourly Rate             (no less than $13.71, no more than $20.00)]]</f>
        <v>0</v>
      </c>
      <c r="I60" s="82">
        <v>0</v>
      </c>
      <c r="J60" s="115">
        <f t="shared" si="5"/>
        <v>20</v>
      </c>
      <c r="K60" s="115" t="str">
        <f t="shared" si="6"/>
        <v>$4.00</v>
      </c>
      <c r="L60" s="130" t="str">
        <f t="shared" si="7"/>
        <v>0</v>
      </c>
      <c r="M60" s="107">
        <f>Table2[[#This Row],[Regular Worked Hours (Excludes OT and nonworked STAT)]]+Table214[[#This Row],[Regular Worked Hours (Excludes OT and nonworked STAT)]]</f>
        <v>0</v>
      </c>
    </row>
    <row r="61" spans="1:13" s="108" customFormat="1" ht="30.75" customHeight="1" x14ac:dyDescent="0.25">
      <c r="A61" s="113">
        <f>'Information Sheet-COMPLETE 1st'!A68</f>
        <v>0</v>
      </c>
      <c r="B61" s="107">
        <f>'Information Sheet-COMPLETE 1st'!B68</f>
        <v>0</v>
      </c>
      <c r="C61" s="2"/>
      <c r="D61" s="7">
        <f>Table2[[#This Row],[Employee''s Essential Occupation ]]</f>
        <v>0</v>
      </c>
      <c r="E61" s="116">
        <f t="shared" si="9"/>
        <v>1</v>
      </c>
      <c r="F61" s="116">
        <f t="shared" si="9"/>
        <v>0</v>
      </c>
      <c r="G61" s="80"/>
      <c r="H61" s="114">
        <f>Table2[[#This Row],[Hourly Rate             (no less than $13.71, no more than $20.00)]]</f>
        <v>0</v>
      </c>
      <c r="I61" s="82">
        <v>0</v>
      </c>
      <c r="J61" s="115">
        <f t="shared" si="5"/>
        <v>20</v>
      </c>
      <c r="K61" s="115" t="str">
        <f t="shared" si="6"/>
        <v>$4.00</v>
      </c>
      <c r="L61" s="130" t="str">
        <f t="shared" si="7"/>
        <v>0</v>
      </c>
      <c r="M61" s="107">
        <f>Table2[[#This Row],[Regular Worked Hours (Excludes OT and nonworked STAT)]]+Table214[[#This Row],[Regular Worked Hours (Excludes OT and nonworked STAT)]]</f>
        <v>0</v>
      </c>
    </row>
    <row r="62" spans="1:13" s="108" customFormat="1" ht="30.75" customHeight="1" x14ac:dyDescent="0.25">
      <c r="A62" s="113">
        <f>'Information Sheet-COMPLETE 1st'!A69</f>
        <v>0</v>
      </c>
      <c r="B62" s="107">
        <f>'Information Sheet-COMPLETE 1st'!B69</f>
        <v>0</v>
      </c>
      <c r="C62" s="2"/>
      <c r="D62" s="7">
        <f>Table2[[#This Row],[Employee''s Essential Occupation ]]</f>
        <v>0</v>
      </c>
      <c r="E62" s="116">
        <f t="shared" si="9"/>
        <v>1</v>
      </c>
      <c r="F62" s="116">
        <f t="shared" si="9"/>
        <v>0</v>
      </c>
      <c r="G62" s="80"/>
      <c r="H62" s="114">
        <f>Table2[[#This Row],[Hourly Rate             (no less than $13.71, no more than $20.00)]]</f>
        <v>0</v>
      </c>
      <c r="I62" s="82">
        <v>0</v>
      </c>
      <c r="J62" s="115">
        <f t="shared" si="5"/>
        <v>20</v>
      </c>
      <c r="K62" s="115" t="str">
        <f t="shared" si="6"/>
        <v>$4.00</v>
      </c>
      <c r="L62" s="130" t="str">
        <f t="shared" si="7"/>
        <v>0</v>
      </c>
      <c r="M62" s="107">
        <f>Table2[[#This Row],[Regular Worked Hours (Excludes OT and nonworked STAT)]]+Table214[[#This Row],[Regular Worked Hours (Excludes OT and nonworked STAT)]]</f>
        <v>0</v>
      </c>
    </row>
    <row r="63" spans="1:13" s="108" customFormat="1" ht="30.75" customHeight="1" x14ac:dyDescent="0.25">
      <c r="A63" s="113">
        <f>'Information Sheet-COMPLETE 1st'!A70</f>
        <v>0</v>
      </c>
      <c r="B63" s="107">
        <f>'Information Sheet-COMPLETE 1st'!B70</f>
        <v>0</v>
      </c>
      <c r="C63" s="2"/>
      <c r="D63" s="7">
        <f>Table2[[#This Row],[Employee''s Essential Occupation ]]</f>
        <v>0</v>
      </c>
      <c r="E63" s="116">
        <f t="shared" si="9"/>
        <v>1</v>
      </c>
      <c r="F63" s="116">
        <f t="shared" si="9"/>
        <v>0</v>
      </c>
      <c r="G63" s="80"/>
      <c r="H63" s="114">
        <f>Table2[[#This Row],[Hourly Rate             (no less than $13.71, no more than $20.00)]]</f>
        <v>0</v>
      </c>
      <c r="I63" s="82">
        <v>0</v>
      </c>
      <c r="J63" s="115">
        <f t="shared" si="5"/>
        <v>20</v>
      </c>
      <c r="K63" s="115" t="str">
        <f t="shared" si="6"/>
        <v>$4.00</v>
      </c>
      <c r="L63" s="130" t="str">
        <f t="shared" si="7"/>
        <v>0</v>
      </c>
      <c r="M63" s="107">
        <f>Table2[[#This Row],[Regular Worked Hours (Excludes OT and nonworked STAT)]]+Table214[[#This Row],[Regular Worked Hours (Excludes OT and nonworked STAT)]]</f>
        <v>0</v>
      </c>
    </row>
    <row r="64" spans="1:13" s="108" customFormat="1" ht="30.75" customHeight="1" x14ac:dyDescent="0.25">
      <c r="A64" s="113">
        <f>'Information Sheet-COMPLETE 1st'!A71</f>
        <v>0</v>
      </c>
      <c r="B64" s="107">
        <f>'Information Sheet-COMPLETE 1st'!B71</f>
        <v>0</v>
      </c>
      <c r="C64" s="2"/>
      <c r="D64" s="7">
        <f>Table2[[#This Row],[Employee''s Essential Occupation ]]</f>
        <v>0</v>
      </c>
      <c r="E64" s="116">
        <f t="shared" si="9"/>
        <v>1</v>
      </c>
      <c r="F64" s="116">
        <f t="shared" si="9"/>
        <v>0</v>
      </c>
      <c r="G64" s="80"/>
      <c r="H64" s="114">
        <f>Table2[[#This Row],[Hourly Rate             (no less than $13.71, no more than $20.00)]]</f>
        <v>0</v>
      </c>
      <c r="I64" s="82">
        <v>0</v>
      </c>
      <c r="J64" s="115">
        <f t="shared" si="5"/>
        <v>20</v>
      </c>
      <c r="K64" s="115" t="str">
        <f t="shared" si="6"/>
        <v>$4.00</v>
      </c>
      <c r="L64" s="130" t="str">
        <f t="shared" si="7"/>
        <v>0</v>
      </c>
      <c r="M64" s="107">
        <f>Table2[[#This Row],[Regular Worked Hours (Excludes OT and nonworked STAT)]]+Table214[[#This Row],[Regular Worked Hours (Excludes OT and nonworked STAT)]]</f>
        <v>0</v>
      </c>
    </row>
    <row r="65" spans="1:13" s="108" customFormat="1" ht="30.75" customHeight="1" x14ac:dyDescent="0.25">
      <c r="A65" s="113">
        <f>'Information Sheet-COMPLETE 1st'!A72</f>
        <v>0</v>
      </c>
      <c r="B65" s="107">
        <f>'Information Sheet-COMPLETE 1st'!B72</f>
        <v>0</v>
      </c>
      <c r="C65" s="2"/>
      <c r="D65" s="7">
        <f>Table2[[#This Row],[Employee''s Essential Occupation ]]</f>
        <v>0</v>
      </c>
      <c r="E65" s="116">
        <f t="shared" si="9"/>
        <v>1</v>
      </c>
      <c r="F65" s="116">
        <f t="shared" si="9"/>
        <v>0</v>
      </c>
      <c r="G65" s="80"/>
      <c r="H65" s="114">
        <f>Table2[[#This Row],[Hourly Rate             (no less than $13.71, no more than $20.00)]]</f>
        <v>0</v>
      </c>
      <c r="I65" s="82">
        <v>0</v>
      </c>
      <c r="J65" s="115">
        <f t="shared" si="5"/>
        <v>20</v>
      </c>
      <c r="K65" s="115" t="str">
        <f t="shared" si="6"/>
        <v>$4.00</v>
      </c>
      <c r="L65" s="130" t="str">
        <f t="shared" si="7"/>
        <v>0</v>
      </c>
      <c r="M65" s="107">
        <f>Table2[[#This Row],[Regular Worked Hours (Excludes OT and nonworked STAT)]]+Table214[[#This Row],[Regular Worked Hours (Excludes OT and nonworked STAT)]]</f>
        <v>0</v>
      </c>
    </row>
    <row r="66" spans="1:13" s="108" customFormat="1" ht="30.75" customHeight="1" x14ac:dyDescent="0.25">
      <c r="A66" s="113">
        <f>'Information Sheet-COMPLETE 1st'!A73</f>
        <v>0</v>
      </c>
      <c r="B66" s="107">
        <f>'Information Sheet-COMPLETE 1st'!B73</f>
        <v>0</v>
      </c>
      <c r="C66" s="2"/>
      <c r="D66" s="7">
        <f>Table2[[#This Row],[Employee''s Essential Occupation ]]</f>
        <v>0</v>
      </c>
      <c r="E66" s="116">
        <f t="shared" si="9"/>
        <v>1</v>
      </c>
      <c r="F66" s="116">
        <f t="shared" si="9"/>
        <v>0</v>
      </c>
      <c r="G66" s="80"/>
      <c r="H66" s="114">
        <f>Table2[[#This Row],[Hourly Rate             (no less than $13.71, no more than $20.00)]]</f>
        <v>0</v>
      </c>
      <c r="I66" s="82">
        <v>0</v>
      </c>
      <c r="J66" s="115">
        <f t="shared" si="5"/>
        <v>20</v>
      </c>
      <c r="K66" s="115" t="str">
        <f t="shared" si="6"/>
        <v>$4.00</v>
      </c>
      <c r="L66" s="130" t="str">
        <f t="shared" si="7"/>
        <v>0</v>
      </c>
      <c r="M66" s="107">
        <f>Table2[[#This Row],[Regular Worked Hours (Excludes OT and nonworked STAT)]]+Table214[[#This Row],[Regular Worked Hours (Excludes OT and nonworked STAT)]]</f>
        <v>0</v>
      </c>
    </row>
    <row r="67" spans="1:13" s="108" customFormat="1" ht="30.75" customHeight="1" x14ac:dyDescent="0.25">
      <c r="A67" s="113">
        <f>'Information Sheet-COMPLETE 1st'!A74</f>
        <v>0</v>
      </c>
      <c r="B67" s="107">
        <f>'Information Sheet-COMPLETE 1st'!B74</f>
        <v>0</v>
      </c>
      <c r="C67" s="2"/>
      <c r="D67" s="7">
        <f>Table2[[#This Row],[Employee''s Essential Occupation ]]</f>
        <v>0</v>
      </c>
      <c r="E67" s="116">
        <f t="shared" si="9"/>
        <v>1</v>
      </c>
      <c r="F67" s="116">
        <f t="shared" si="9"/>
        <v>0</v>
      </c>
      <c r="G67" s="80"/>
      <c r="H67" s="114">
        <f>Table2[[#This Row],[Hourly Rate             (no less than $13.71, no more than $20.00)]]</f>
        <v>0</v>
      </c>
      <c r="I67" s="82">
        <v>0</v>
      </c>
      <c r="J67" s="115">
        <f t="shared" si="5"/>
        <v>20</v>
      </c>
      <c r="K67" s="115" t="str">
        <f t="shared" si="6"/>
        <v>$4.00</v>
      </c>
      <c r="L67" s="130" t="str">
        <f t="shared" si="7"/>
        <v>0</v>
      </c>
      <c r="M67" s="107">
        <f>Table2[[#This Row],[Regular Worked Hours (Excludes OT and nonworked STAT)]]+Table214[[#This Row],[Regular Worked Hours (Excludes OT and nonworked STAT)]]</f>
        <v>0</v>
      </c>
    </row>
    <row r="68" spans="1:13" s="108" customFormat="1" ht="30.75" customHeight="1" x14ac:dyDescent="0.25">
      <c r="A68" s="113">
        <f>'Information Sheet-COMPLETE 1st'!A75</f>
        <v>0</v>
      </c>
      <c r="B68" s="107">
        <f>'Information Sheet-COMPLETE 1st'!B75</f>
        <v>0</v>
      </c>
      <c r="C68" s="2"/>
      <c r="D68" s="7">
        <f>Table2[[#This Row],[Employee''s Essential Occupation ]]</f>
        <v>0</v>
      </c>
      <c r="E68" s="116">
        <f t="shared" si="9"/>
        <v>1</v>
      </c>
      <c r="F68" s="116">
        <f t="shared" si="9"/>
        <v>0</v>
      </c>
      <c r="G68" s="80"/>
      <c r="H68" s="114">
        <f>Table2[[#This Row],[Hourly Rate             (no less than $13.71, no more than $20.00)]]</f>
        <v>0</v>
      </c>
      <c r="I68" s="82">
        <v>0</v>
      </c>
      <c r="J68" s="115">
        <f t="shared" si="5"/>
        <v>20</v>
      </c>
      <c r="K68" s="115" t="str">
        <f t="shared" si="6"/>
        <v>$4.00</v>
      </c>
      <c r="L68" s="130" t="str">
        <f t="shared" si="7"/>
        <v>0</v>
      </c>
      <c r="M68" s="107">
        <f>Table2[[#This Row],[Regular Worked Hours (Excludes OT and nonworked STAT)]]+Table214[[#This Row],[Regular Worked Hours (Excludes OT and nonworked STAT)]]</f>
        <v>0</v>
      </c>
    </row>
    <row r="69" spans="1:13" s="108" customFormat="1" ht="30.75" customHeight="1" x14ac:dyDescent="0.25">
      <c r="A69" s="113">
        <f>'Information Sheet-COMPLETE 1st'!A76</f>
        <v>0</v>
      </c>
      <c r="B69" s="107">
        <f>'Information Sheet-COMPLETE 1st'!B76</f>
        <v>0</v>
      </c>
      <c r="C69" s="2"/>
      <c r="D69" s="7">
        <f>Table2[[#This Row],[Employee''s Essential Occupation ]]</f>
        <v>0</v>
      </c>
      <c r="E69" s="116">
        <f t="shared" si="9"/>
        <v>1</v>
      </c>
      <c r="F69" s="116">
        <f t="shared" si="9"/>
        <v>0</v>
      </c>
      <c r="G69" s="80"/>
      <c r="H69" s="114">
        <f>Table2[[#This Row],[Hourly Rate             (no less than $13.71, no more than $20.00)]]</f>
        <v>0</v>
      </c>
      <c r="I69" s="82">
        <v>0</v>
      </c>
      <c r="J69" s="115">
        <f t="shared" si="5"/>
        <v>20</v>
      </c>
      <c r="K69" s="115" t="str">
        <f t="shared" si="6"/>
        <v>$4.00</v>
      </c>
      <c r="L69" s="130" t="str">
        <f t="shared" si="7"/>
        <v>0</v>
      </c>
      <c r="M69" s="107">
        <f>Table2[[#This Row],[Regular Worked Hours (Excludes OT and nonworked STAT)]]+Table214[[#This Row],[Regular Worked Hours (Excludes OT and nonworked STAT)]]</f>
        <v>0</v>
      </c>
    </row>
    <row r="70" spans="1:13" s="108" customFormat="1" ht="30.75" customHeight="1" x14ac:dyDescent="0.25">
      <c r="A70" s="113">
        <f>'Information Sheet-COMPLETE 1st'!A77</f>
        <v>0</v>
      </c>
      <c r="B70" s="107">
        <f>'Information Sheet-COMPLETE 1st'!B77</f>
        <v>0</v>
      </c>
      <c r="C70" s="2"/>
      <c r="D70" s="7">
        <f>Table2[[#This Row],[Employee''s Essential Occupation ]]</f>
        <v>0</v>
      </c>
      <c r="E70" s="116">
        <f t="shared" si="9"/>
        <v>1</v>
      </c>
      <c r="F70" s="116">
        <f t="shared" si="9"/>
        <v>0</v>
      </c>
      <c r="G70" s="80"/>
      <c r="H70" s="114">
        <f>Table2[[#This Row],[Hourly Rate             (no less than $13.71, no more than $20.00)]]</f>
        <v>0</v>
      </c>
      <c r="I70" s="82">
        <v>0</v>
      </c>
      <c r="J70" s="115">
        <f t="shared" ref="J70:J106" si="10">20-H70</f>
        <v>20</v>
      </c>
      <c r="K70" s="115" t="str">
        <f t="shared" ref="K70:K101" si="11">IF(AND(J70&lt;=3.99,L77&gt;(-100)),J70,"$4.00")</f>
        <v>$4.00</v>
      </c>
      <c r="L70" s="130" t="str">
        <f t="shared" ref="L70:L101" si="12">IF(OR(H70&gt;19.99,H70&lt;13.71),"0",K70*I70)</f>
        <v>0</v>
      </c>
      <c r="M70" s="107">
        <f>Table2[[#This Row],[Regular Worked Hours (Excludes OT and nonworked STAT)]]+Table214[[#This Row],[Regular Worked Hours (Excludes OT and nonworked STAT)]]</f>
        <v>0</v>
      </c>
    </row>
    <row r="71" spans="1:13" s="108" customFormat="1" ht="30.75" customHeight="1" x14ac:dyDescent="0.25">
      <c r="A71" s="113">
        <f>'Information Sheet-COMPLETE 1st'!A78</f>
        <v>0</v>
      </c>
      <c r="B71" s="107">
        <f>'Information Sheet-COMPLETE 1st'!B78</f>
        <v>0</v>
      </c>
      <c r="C71" s="2"/>
      <c r="D71" s="7">
        <f>Table2[[#This Row],[Employee''s Essential Occupation ]]</f>
        <v>0</v>
      </c>
      <c r="E71" s="116">
        <f t="shared" ref="E71:F86" si="13">E70</f>
        <v>1</v>
      </c>
      <c r="F71" s="116">
        <f t="shared" si="13"/>
        <v>0</v>
      </c>
      <c r="G71" s="80"/>
      <c r="H71" s="114">
        <f>Table2[[#This Row],[Hourly Rate             (no less than $13.71, no more than $20.00)]]</f>
        <v>0</v>
      </c>
      <c r="I71" s="82">
        <v>0</v>
      </c>
      <c r="J71" s="115">
        <f t="shared" si="10"/>
        <v>20</v>
      </c>
      <c r="K71" s="115" t="str">
        <f t="shared" si="11"/>
        <v>$4.00</v>
      </c>
      <c r="L71" s="130" t="str">
        <f t="shared" si="12"/>
        <v>0</v>
      </c>
      <c r="M71" s="107">
        <f>Table2[[#This Row],[Regular Worked Hours (Excludes OT and nonworked STAT)]]+Table214[[#This Row],[Regular Worked Hours (Excludes OT and nonworked STAT)]]</f>
        <v>0</v>
      </c>
    </row>
    <row r="72" spans="1:13" s="108" customFormat="1" ht="30.75" customHeight="1" x14ac:dyDescent="0.25">
      <c r="A72" s="113">
        <f>'Information Sheet-COMPLETE 1st'!A79</f>
        <v>0</v>
      </c>
      <c r="B72" s="107">
        <f>'Information Sheet-COMPLETE 1st'!B79</f>
        <v>0</v>
      </c>
      <c r="C72" s="2"/>
      <c r="D72" s="7">
        <f>Table2[[#This Row],[Employee''s Essential Occupation ]]</f>
        <v>0</v>
      </c>
      <c r="E72" s="116">
        <f t="shared" si="13"/>
        <v>1</v>
      </c>
      <c r="F72" s="116">
        <f t="shared" si="13"/>
        <v>0</v>
      </c>
      <c r="G72" s="80"/>
      <c r="H72" s="114">
        <f>Table2[[#This Row],[Hourly Rate             (no less than $13.71, no more than $20.00)]]</f>
        <v>0</v>
      </c>
      <c r="I72" s="82">
        <v>0</v>
      </c>
      <c r="J72" s="115">
        <f t="shared" si="10"/>
        <v>20</v>
      </c>
      <c r="K72" s="115" t="str">
        <f t="shared" si="11"/>
        <v>$4.00</v>
      </c>
      <c r="L72" s="130" t="str">
        <f t="shared" si="12"/>
        <v>0</v>
      </c>
      <c r="M72" s="107">
        <f>Table2[[#This Row],[Regular Worked Hours (Excludes OT and nonworked STAT)]]+Table214[[#This Row],[Regular Worked Hours (Excludes OT and nonworked STAT)]]</f>
        <v>0</v>
      </c>
    </row>
    <row r="73" spans="1:13" s="108" customFormat="1" ht="30.75" customHeight="1" x14ac:dyDescent="0.25">
      <c r="A73" s="113">
        <f>'Information Sheet-COMPLETE 1st'!A80</f>
        <v>0</v>
      </c>
      <c r="B73" s="107">
        <f>'Information Sheet-COMPLETE 1st'!B80</f>
        <v>0</v>
      </c>
      <c r="C73" s="2"/>
      <c r="D73" s="7">
        <f>Table2[[#This Row],[Employee''s Essential Occupation ]]</f>
        <v>0</v>
      </c>
      <c r="E73" s="116">
        <f t="shared" si="13"/>
        <v>1</v>
      </c>
      <c r="F73" s="116">
        <f t="shared" si="13"/>
        <v>0</v>
      </c>
      <c r="G73" s="80"/>
      <c r="H73" s="114">
        <f>Table2[[#This Row],[Hourly Rate             (no less than $13.71, no more than $20.00)]]</f>
        <v>0</v>
      </c>
      <c r="I73" s="82">
        <v>0</v>
      </c>
      <c r="J73" s="115">
        <f t="shared" si="10"/>
        <v>20</v>
      </c>
      <c r="K73" s="115" t="str">
        <f t="shared" si="11"/>
        <v>$4.00</v>
      </c>
      <c r="L73" s="130" t="str">
        <f t="shared" si="12"/>
        <v>0</v>
      </c>
      <c r="M73" s="107">
        <f>Table2[[#This Row],[Regular Worked Hours (Excludes OT and nonworked STAT)]]+Table214[[#This Row],[Regular Worked Hours (Excludes OT and nonworked STAT)]]</f>
        <v>0</v>
      </c>
    </row>
    <row r="74" spans="1:13" s="108" customFormat="1" ht="30.75" customHeight="1" x14ac:dyDescent="0.25">
      <c r="A74" s="113">
        <f>'Information Sheet-COMPLETE 1st'!A81</f>
        <v>0</v>
      </c>
      <c r="B74" s="107">
        <f>'Information Sheet-COMPLETE 1st'!B81</f>
        <v>0</v>
      </c>
      <c r="C74" s="2"/>
      <c r="D74" s="7">
        <f>Table2[[#This Row],[Employee''s Essential Occupation ]]</f>
        <v>0</v>
      </c>
      <c r="E74" s="116">
        <f t="shared" si="13"/>
        <v>1</v>
      </c>
      <c r="F74" s="116">
        <f t="shared" si="13"/>
        <v>0</v>
      </c>
      <c r="G74" s="80"/>
      <c r="H74" s="114">
        <f>Table2[[#This Row],[Hourly Rate             (no less than $13.71, no more than $20.00)]]</f>
        <v>0</v>
      </c>
      <c r="I74" s="82">
        <v>0</v>
      </c>
      <c r="J74" s="115">
        <f t="shared" si="10"/>
        <v>20</v>
      </c>
      <c r="K74" s="115" t="str">
        <f t="shared" si="11"/>
        <v>$4.00</v>
      </c>
      <c r="L74" s="130" t="str">
        <f t="shared" si="12"/>
        <v>0</v>
      </c>
      <c r="M74" s="107">
        <f>Table2[[#This Row],[Regular Worked Hours (Excludes OT and nonworked STAT)]]+Table214[[#This Row],[Regular Worked Hours (Excludes OT and nonworked STAT)]]</f>
        <v>0</v>
      </c>
    </row>
    <row r="75" spans="1:13" s="108" customFormat="1" ht="30.75" customHeight="1" x14ac:dyDescent="0.25">
      <c r="A75" s="113">
        <f>'Information Sheet-COMPLETE 1st'!A82</f>
        <v>0</v>
      </c>
      <c r="B75" s="107">
        <f>'Information Sheet-COMPLETE 1st'!B82</f>
        <v>0</v>
      </c>
      <c r="C75" s="2"/>
      <c r="D75" s="7">
        <f>Table2[[#This Row],[Employee''s Essential Occupation ]]</f>
        <v>0</v>
      </c>
      <c r="E75" s="116">
        <f t="shared" si="13"/>
        <v>1</v>
      </c>
      <c r="F75" s="116">
        <f t="shared" si="13"/>
        <v>0</v>
      </c>
      <c r="G75" s="80"/>
      <c r="H75" s="114">
        <f>Table2[[#This Row],[Hourly Rate             (no less than $13.71, no more than $20.00)]]</f>
        <v>0</v>
      </c>
      <c r="I75" s="82">
        <v>0</v>
      </c>
      <c r="J75" s="115">
        <f t="shared" si="10"/>
        <v>20</v>
      </c>
      <c r="K75" s="115" t="str">
        <f t="shared" si="11"/>
        <v>$4.00</v>
      </c>
      <c r="L75" s="130" t="str">
        <f t="shared" si="12"/>
        <v>0</v>
      </c>
      <c r="M75" s="107">
        <f>Table2[[#This Row],[Regular Worked Hours (Excludes OT and nonworked STAT)]]+Table214[[#This Row],[Regular Worked Hours (Excludes OT and nonworked STAT)]]</f>
        <v>0</v>
      </c>
    </row>
    <row r="76" spans="1:13" s="108" customFormat="1" ht="30.75" customHeight="1" x14ac:dyDescent="0.25">
      <c r="A76" s="113">
        <f>'Information Sheet-COMPLETE 1st'!A83</f>
        <v>0</v>
      </c>
      <c r="B76" s="107">
        <f>'Information Sheet-COMPLETE 1st'!B83</f>
        <v>0</v>
      </c>
      <c r="C76" s="2"/>
      <c r="D76" s="7">
        <f>Table2[[#This Row],[Employee''s Essential Occupation ]]</f>
        <v>0</v>
      </c>
      <c r="E76" s="116">
        <f t="shared" si="13"/>
        <v>1</v>
      </c>
      <c r="F76" s="116">
        <f t="shared" si="13"/>
        <v>0</v>
      </c>
      <c r="G76" s="80"/>
      <c r="H76" s="114">
        <f>Table2[[#This Row],[Hourly Rate             (no less than $13.71, no more than $20.00)]]</f>
        <v>0</v>
      </c>
      <c r="I76" s="82">
        <v>0</v>
      </c>
      <c r="J76" s="115">
        <f t="shared" si="10"/>
        <v>20</v>
      </c>
      <c r="K76" s="115" t="str">
        <f t="shared" si="11"/>
        <v>$4.00</v>
      </c>
      <c r="L76" s="130" t="str">
        <f t="shared" si="12"/>
        <v>0</v>
      </c>
      <c r="M76" s="107">
        <f>Table2[[#This Row],[Regular Worked Hours (Excludes OT and nonworked STAT)]]+Table214[[#This Row],[Regular Worked Hours (Excludes OT and nonworked STAT)]]</f>
        <v>0</v>
      </c>
    </row>
    <row r="77" spans="1:13" s="108" customFormat="1" ht="30.75" customHeight="1" x14ac:dyDescent="0.25">
      <c r="A77" s="113">
        <f>'Information Sheet-COMPLETE 1st'!A84</f>
        <v>0</v>
      </c>
      <c r="B77" s="107">
        <f>'Information Sheet-COMPLETE 1st'!B84</f>
        <v>0</v>
      </c>
      <c r="C77" s="2"/>
      <c r="D77" s="7">
        <f>Table2[[#This Row],[Employee''s Essential Occupation ]]</f>
        <v>0</v>
      </c>
      <c r="E77" s="116">
        <f t="shared" si="13"/>
        <v>1</v>
      </c>
      <c r="F77" s="116">
        <f t="shared" si="13"/>
        <v>0</v>
      </c>
      <c r="G77" s="80"/>
      <c r="H77" s="114">
        <f>Table2[[#This Row],[Hourly Rate             (no less than $13.71, no more than $20.00)]]</f>
        <v>0</v>
      </c>
      <c r="I77" s="82">
        <v>0</v>
      </c>
      <c r="J77" s="115">
        <f t="shared" si="10"/>
        <v>20</v>
      </c>
      <c r="K77" s="115" t="str">
        <f t="shared" si="11"/>
        <v>$4.00</v>
      </c>
      <c r="L77" s="130" t="str">
        <f t="shared" si="12"/>
        <v>0</v>
      </c>
      <c r="M77" s="107">
        <f>Table2[[#This Row],[Regular Worked Hours (Excludes OT and nonworked STAT)]]+Table214[[#This Row],[Regular Worked Hours (Excludes OT and nonworked STAT)]]</f>
        <v>0</v>
      </c>
    </row>
    <row r="78" spans="1:13" s="108" customFormat="1" ht="30.75" customHeight="1" x14ac:dyDescent="0.25">
      <c r="A78" s="113">
        <f>'Information Sheet-COMPLETE 1st'!A85</f>
        <v>0</v>
      </c>
      <c r="B78" s="107">
        <f>'Information Sheet-COMPLETE 1st'!B85</f>
        <v>0</v>
      </c>
      <c r="C78" s="2"/>
      <c r="D78" s="7">
        <f>Table2[[#This Row],[Employee''s Essential Occupation ]]</f>
        <v>0</v>
      </c>
      <c r="E78" s="116">
        <f t="shared" si="13"/>
        <v>1</v>
      </c>
      <c r="F78" s="116">
        <f t="shared" si="13"/>
        <v>0</v>
      </c>
      <c r="G78" s="80"/>
      <c r="H78" s="114">
        <f>Table2[[#This Row],[Hourly Rate             (no less than $13.71, no more than $20.00)]]</f>
        <v>0</v>
      </c>
      <c r="I78" s="82">
        <v>0</v>
      </c>
      <c r="J78" s="115">
        <f t="shared" si="10"/>
        <v>20</v>
      </c>
      <c r="K78" s="115" t="str">
        <f t="shared" si="11"/>
        <v>$4.00</v>
      </c>
      <c r="L78" s="130" t="str">
        <f t="shared" si="12"/>
        <v>0</v>
      </c>
      <c r="M78" s="107">
        <f>Table2[[#This Row],[Regular Worked Hours (Excludes OT and nonworked STAT)]]+Table214[[#This Row],[Regular Worked Hours (Excludes OT and nonworked STAT)]]</f>
        <v>0</v>
      </c>
    </row>
    <row r="79" spans="1:13" s="108" customFormat="1" ht="30.75" customHeight="1" x14ac:dyDescent="0.25">
      <c r="A79" s="113">
        <f>'Information Sheet-COMPLETE 1st'!A86</f>
        <v>0</v>
      </c>
      <c r="B79" s="107">
        <f>'Information Sheet-COMPLETE 1st'!B86</f>
        <v>0</v>
      </c>
      <c r="C79" s="2"/>
      <c r="D79" s="7">
        <f>Table2[[#This Row],[Employee''s Essential Occupation ]]</f>
        <v>0</v>
      </c>
      <c r="E79" s="116">
        <f t="shared" si="13"/>
        <v>1</v>
      </c>
      <c r="F79" s="116">
        <f t="shared" si="13"/>
        <v>0</v>
      </c>
      <c r="G79" s="80"/>
      <c r="H79" s="114">
        <f>Table2[[#This Row],[Hourly Rate             (no less than $13.71, no more than $20.00)]]</f>
        <v>0</v>
      </c>
      <c r="I79" s="82">
        <v>0</v>
      </c>
      <c r="J79" s="115">
        <f t="shared" si="10"/>
        <v>20</v>
      </c>
      <c r="K79" s="115" t="str">
        <f t="shared" si="11"/>
        <v>$4.00</v>
      </c>
      <c r="L79" s="130" t="str">
        <f t="shared" si="12"/>
        <v>0</v>
      </c>
      <c r="M79" s="107">
        <f>Table2[[#This Row],[Regular Worked Hours (Excludes OT and nonworked STAT)]]+Table214[[#This Row],[Regular Worked Hours (Excludes OT and nonworked STAT)]]</f>
        <v>0</v>
      </c>
    </row>
    <row r="80" spans="1:13" s="108" customFormat="1" ht="30.75" customHeight="1" x14ac:dyDescent="0.25">
      <c r="A80" s="113">
        <f>'Information Sheet-COMPLETE 1st'!A87</f>
        <v>0</v>
      </c>
      <c r="B80" s="107">
        <f>'Information Sheet-COMPLETE 1st'!B87</f>
        <v>0</v>
      </c>
      <c r="C80" s="2"/>
      <c r="D80" s="7">
        <f>Table2[[#This Row],[Employee''s Essential Occupation ]]</f>
        <v>0</v>
      </c>
      <c r="E80" s="116">
        <f t="shared" si="13"/>
        <v>1</v>
      </c>
      <c r="F80" s="116">
        <f t="shared" si="13"/>
        <v>0</v>
      </c>
      <c r="G80" s="80"/>
      <c r="H80" s="114">
        <f>Table2[[#This Row],[Hourly Rate             (no less than $13.71, no more than $20.00)]]</f>
        <v>0</v>
      </c>
      <c r="I80" s="82">
        <v>0</v>
      </c>
      <c r="J80" s="115">
        <f t="shared" si="10"/>
        <v>20</v>
      </c>
      <c r="K80" s="115" t="str">
        <f t="shared" si="11"/>
        <v>$4.00</v>
      </c>
      <c r="L80" s="130" t="str">
        <f t="shared" si="12"/>
        <v>0</v>
      </c>
      <c r="M80" s="107">
        <f>Table2[[#This Row],[Regular Worked Hours (Excludes OT and nonworked STAT)]]+Table214[[#This Row],[Regular Worked Hours (Excludes OT and nonworked STAT)]]</f>
        <v>0</v>
      </c>
    </row>
    <row r="81" spans="1:13" s="108" customFormat="1" ht="30.75" customHeight="1" x14ac:dyDescent="0.25">
      <c r="A81" s="113">
        <f>'Information Sheet-COMPLETE 1st'!A88</f>
        <v>0</v>
      </c>
      <c r="B81" s="107">
        <f>'Information Sheet-COMPLETE 1st'!B88</f>
        <v>0</v>
      </c>
      <c r="C81" s="2"/>
      <c r="D81" s="7">
        <f>Table2[[#This Row],[Employee''s Essential Occupation ]]</f>
        <v>0</v>
      </c>
      <c r="E81" s="116">
        <f t="shared" si="13"/>
        <v>1</v>
      </c>
      <c r="F81" s="116">
        <f t="shared" si="13"/>
        <v>0</v>
      </c>
      <c r="G81" s="80"/>
      <c r="H81" s="114">
        <f>Table2[[#This Row],[Hourly Rate             (no less than $13.71, no more than $20.00)]]</f>
        <v>0</v>
      </c>
      <c r="I81" s="82">
        <v>0</v>
      </c>
      <c r="J81" s="115">
        <f t="shared" si="10"/>
        <v>20</v>
      </c>
      <c r="K81" s="115" t="str">
        <f t="shared" si="11"/>
        <v>$4.00</v>
      </c>
      <c r="L81" s="130" t="str">
        <f t="shared" si="12"/>
        <v>0</v>
      </c>
      <c r="M81" s="107">
        <f>Table2[[#This Row],[Regular Worked Hours (Excludes OT and nonworked STAT)]]+Table214[[#This Row],[Regular Worked Hours (Excludes OT and nonworked STAT)]]</f>
        <v>0</v>
      </c>
    </row>
    <row r="82" spans="1:13" s="108" customFormat="1" ht="30.75" customHeight="1" x14ac:dyDescent="0.25">
      <c r="A82" s="113">
        <f>'Information Sheet-COMPLETE 1st'!A89</f>
        <v>0</v>
      </c>
      <c r="B82" s="107">
        <f>'Information Sheet-COMPLETE 1st'!B89</f>
        <v>0</v>
      </c>
      <c r="C82" s="2"/>
      <c r="D82" s="7">
        <f>Table2[[#This Row],[Employee''s Essential Occupation ]]</f>
        <v>0</v>
      </c>
      <c r="E82" s="116">
        <f t="shared" si="13"/>
        <v>1</v>
      </c>
      <c r="F82" s="116">
        <f t="shared" si="13"/>
        <v>0</v>
      </c>
      <c r="G82" s="80"/>
      <c r="H82" s="114">
        <f>Table2[[#This Row],[Hourly Rate             (no less than $13.71, no more than $20.00)]]</f>
        <v>0</v>
      </c>
      <c r="I82" s="82">
        <v>0</v>
      </c>
      <c r="J82" s="115">
        <f t="shared" si="10"/>
        <v>20</v>
      </c>
      <c r="K82" s="115" t="str">
        <f t="shared" si="11"/>
        <v>$4.00</v>
      </c>
      <c r="L82" s="130" t="str">
        <f t="shared" si="12"/>
        <v>0</v>
      </c>
      <c r="M82" s="107">
        <f>Table2[[#This Row],[Regular Worked Hours (Excludes OT and nonworked STAT)]]+Table214[[#This Row],[Regular Worked Hours (Excludes OT and nonworked STAT)]]</f>
        <v>0</v>
      </c>
    </row>
    <row r="83" spans="1:13" s="108" customFormat="1" ht="30.75" customHeight="1" x14ac:dyDescent="0.25">
      <c r="A83" s="113">
        <f>'Information Sheet-COMPLETE 1st'!A90</f>
        <v>0</v>
      </c>
      <c r="B83" s="107">
        <f>'Information Sheet-COMPLETE 1st'!B90</f>
        <v>0</v>
      </c>
      <c r="C83" s="2"/>
      <c r="D83" s="7">
        <f>Table2[[#This Row],[Employee''s Essential Occupation ]]</f>
        <v>0</v>
      </c>
      <c r="E83" s="116">
        <f t="shared" si="13"/>
        <v>1</v>
      </c>
      <c r="F83" s="116">
        <f t="shared" si="13"/>
        <v>0</v>
      </c>
      <c r="G83" s="80"/>
      <c r="H83" s="114">
        <f>Table2[[#This Row],[Hourly Rate             (no less than $13.71, no more than $20.00)]]</f>
        <v>0</v>
      </c>
      <c r="I83" s="82">
        <v>0</v>
      </c>
      <c r="J83" s="115">
        <f t="shared" si="10"/>
        <v>20</v>
      </c>
      <c r="K83" s="115" t="str">
        <f t="shared" si="11"/>
        <v>$4.00</v>
      </c>
      <c r="L83" s="130" t="str">
        <f t="shared" si="12"/>
        <v>0</v>
      </c>
      <c r="M83" s="107">
        <f>Table2[[#This Row],[Regular Worked Hours (Excludes OT and nonworked STAT)]]+Table214[[#This Row],[Regular Worked Hours (Excludes OT and nonworked STAT)]]</f>
        <v>0</v>
      </c>
    </row>
    <row r="84" spans="1:13" s="108" customFormat="1" ht="30.75" customHeight="1" x14ac:dyDescent="0.25">
      <c r="A84" s="113">
        <f>'Information Sheet-COMPLETE 1st'!A91</f>
        <v>0</v>
      </c>
      <c r="B84" s="107">
        <f>'Information Sheet-COMPLETE 1st'!B91</f>
        <v>0</v>
      </c>
      <c r="C84" s="2"/>
      <c r="D84" s="7">
        <f>Table2[[#This Row],[Employee''s Essential Occupation ]]</f>
        <v>0</v>
      </c>
      <c r="E84" s="116">
        <f t="shared" si="13"/>
        <v>1</v>
      </c>
      <c r="F84" s="116">
        <f t="shared" si="13"/>
        <v>0</v>
      </c>
      <c r="G84" s="80"/>
      <c r="H84" s="114">
        <f>Table2[[#This Row],[Hourly Rate             (no less than $13.71, no more than $20.00)]]</f>
        <v>0</v>
      </c>
      <c r="I84" s="82">
        <v>0</v>
      </c>
      <c r="J84" s="115">
        <f t="shared" si="10"/>
        <v>20</v>
      </c>
      <c r="K84" s="115" t="str">
        <f t="shared" si="11"/>
        <v>$4.00</v>
      </c>
      <c r="L84" s="130" t="str">
        <f t="shared" si="12"/>
        <v>0</v>
      </c>
      <c r="M84" s="107">
        <f>Table2[[#This Row],[Regular Worked Hours (Excludes OT and nonworked STAT)]]+Table214[[#This Row],[Regular Worked Hours (Excludes OT and nonworked STAT)]]</f>
        <v>0</v>
      </c>
    </row>
    <row r="85" spans="1:13" s="108" customFormat="1" ht="30.75" customHeight="1" x14ac:dyDescent="0.25">
      <c r="A85" s="113">
        <f>'Information Sheet-COMPLETE 1st'!A92</f>
        <v>0</v>
      </c>
      <c r="B85" s="107">
        <f>'Information Sheet-COMPLETE 1st'!B92</f>
        <v>0</v>
      </c>
      <c r="C85" s="2"/>
      <c r="D85" s="7">
        <f>Table2[[#This Row],[Employee''s Essential Occupation ]]</f>
        <v>0</v>
      </c>
      <c r="E85" s="116">
        <f t="shared" si="13"/>
        <v>1</v>
      </c>
      <c r="F85" s="116">
        <f t="shared" si="13"/>
        <v>0</v>
      </c>
      <c r="G85" s="80"/>
      <c r="H85" s="114">
        <f>Table2[[#This Row],[Hourly Rate             (no less than $13.71, no more than $20.00)]]</f>
        <v>0</v>
      </c>
      <c r="I85" s="82">
        <v>0</v>
      </c>
      <c r="J85" s="115">
        <f t="shared" si="10"/>
        <v>20</v>
      </c>
      <c r="K85" s="115" t="str">
        <f t="shared" si="11"/>
        <v>$4.00</v>
      </c>
      <c r="L85" s="130" t="str">
        <f t="shared" si="12"/>
        <v>0</v>
      </c>
      <c r="M85" s="107">
        <f>Table2[[#This Row],[Regular Worked Hours (Excludes OT and nonworked STAT)]]+Table214[[#This Row],[Regular Worked Hours (Excludes OT and nonworked STAT)]]</f>
        <v>0</v>
      </c>
    </row>
    <row r="86" spans="1:13" s="108" customFormat="1" ht="30.75" customHeight="1" x14ac:dyDescent="0.25">
      <c r="A86" s="113">
        <f>'Information Sheet-COMPLETE 1st'!A93</f>
        <v>0</v>
      </c>
      <c r="B86" s="107">
        <f>'Information Sheet-COMPLETE 1st'!B93</f>
        <v>0</v>
      </c>
      <c r="C86" s="2"/>
      <c r="D86" s="7">
        <f>Table2[[#This Row],[Employee''s Essential Occupation ]]</f>
        <v>0</v>
      </c>
      <c r="E86" s="116">
        <f t="shared" si="13"/>
        <v>1</v>
      </c>
      <c r="F86" s="116">
        <f t="shared" si="13"/>
        <v>0</v>
      </c>
      <c r="G86" s="80"/>
      <c r="H86" s="114">
        <f>Table2[[#This Row],[Hourly Rate             (no less than $13.71, no more than $20.00)]]</f>
        <v>0</v>
      </c>
      <c r="I86" s="82">
        <v>0</v>
      </c>
      <c r="J86" s="115">
        <f t="shared" si="10"/>
        <v>20</v>
      </c>
      <c r="K86" s="115" t="str">
        <f t="shared" si="11"/>
        <v>$4.00</v>
      </c>
      <c r="L86" s="130" t="str">
        <f t="shared" si="12"/>
        <v>0</v>
      </c>
      <c r="M86" s="107">
        <f>Table2[[#This Row],[Regular Worked Hours (Excludes OT and nonworked STAT)]]+Table214[[#This Row],[Regular Worked Hours (Excludes OT and nonworked STAT)]]</f>
        <v>0</v>
      </c>
    </row>
    <row r="87" spans="1:13" s="108" customFormat="1" ht="30.75" customHeight="1" x14ac:dyDescent="0.25">
      <c r="A87" s="113">
        <f>'Information Sheet-COMPLETE 1st'!A94</f>
        <v>0</v>
      </c>
      <c r="B87" s="107">
        <f>'Information Sheet-COMPLETE 1st'!B94</f>
        <v>0</v>
      </c>
      <c r="C87" s="2"/>
      <c r="D87" s="7">
        <f>Table2[[#This Row],[Employee''s Essential Occupation ]]</f>
        <v>0</v>
      </c>
      <c r="E87" s="116">
        <f t="shared" ref="E87:F102" si="14">E86</f>
        <v>1</v>
      </c>
      <c r="F87" s="116">
        <f t="shared" si="14"/>
        <v>0</v>
      </c>
      <c r="G87" s="80"/>
      <c r="H87" s="114">
        <f>Table2[[#This Row],[Hourly Rate             (no less than $13.71, no more than $20.00)]]</f>
        <v>0</v>
      </c>
      <c r="I87" s="82">
        <v>0</v>
      </c>
      <c r="J87" s="115">
        <f t="shared" si="10"/>
        <v>20</v>
      </c>
      <c r="K87" s="115" t="str">
        <f t="shared" si="11"/>
        <v>$4.00</v>
      </c>
      <c r="L87" s="130" t="str">
        <f t="shared" si="12"/>
        <v>0</v>
      </c>
      <c r="M87" s="107">
        <f>Table2[[#This Row],[Regular Worked Hours (Excludes OT and nonworked STAT)]]+Table214[[#This Row],[Regular Worked Hours (Excludes OT and nonworked STAT)]]</f>
        <v>0</v>
      </c>
    </row>
    <row r="88" spans="1:13" s="108" customFormat="1" ht="30.75" customHeight="1" x14ac:dyDescent="0.25">
      <c r="A88" s="113">
        <f>'Information Sheet-COMPLETE 1st'!A95</f>
        <v>0</v>
      </c>
      <c r="B88" s="107">
        <f>'Information Sheet-COMPLETE 1st'!B95</f>
        <v>0</v>
      </c>
      <c r="C88" s="2"/>
      <c r="D88" s="7">
        <f>Table2[[#This Row],[Employee''s Essential Occupation ]]</f>
        <v>0</v>
      </c>
      <c r="E88" s="116">
        <f t="shared" si="14"/>
        <v>1</v>
      </c>
      <c r="F88" s="116">
        <f t="shared" si="14"/>
        <v>0</v>
      </c>
      <c r="G88" s="80"/>
      <c r="H88" s="114">
        <f>Table2[[#This Row],[Hourly Rate             (no less than $13.71, no more than $20.00)]]</f>
        <v>0</v>
      </c>
      <c r="I88" s="82">
        <v>0</v>
      </c>
      <c r="J88" s="115">
        <f t="shared" si="10"/>
        <v>20</v>
      </c>
      <c r="K88" s="115" t="str">
        <f t="shared" si="11"/>
        <v>$4.00</v>
      </c>
      <c r="L88" s="130" t="str">
        <f t="shared" si="12"/>
        <v>0</v>
      </c>
      <c r="M88" s="107">
        <f>Table2[[#This Row],[Regular Worked Hours (Excludes OT and nonworked STAT)]]+Table214[[#This Row],[Regular Worked Hours (Excludes OT and nonworked STAT)]]</f>
        <v>0</v>
      </c>
    </row>
    <row r="89" spans="1:13" s="108" customFormat="1" ht="30.75" customHeight="1" x14ac:dyDescent="0.25">
      <c r="A89" s="113">
        <f>'Information Sheet-COMPLETE 1st'!A96</f>
        <v>0</v>
      </c>
      <c r="B89" s="107">
        <f>'Information Sheet-COMPLETE 1st'!B96</f>
        <v>0</v>
      </c>
      <c r="C89" s="2"/>
      <c r="D89" s="7">
        <f>Table2[[#This Row],[Employee''s Essential Occupation ]]</f>
        <v>0</v>
      </c>
      <c r="E89" s="116">
        <f t="shared" si="14"/>
        <v>1</v>
      </c>
      <c r="F89" s="116">
        <f t="shared" si="14"/>
        <v>0</v>
      </c>
      <c r="G89" s="80"/>
      <c r="H89" s="114">
        <f>Table2[[#This Row],[Hourly Rate             (no less than $13.71, no more than $20.00)]]</f>
        <v>0</v>
      </c>
      <c r="I89" s="82">
        <v>0</v>
      </c>
      <c r="J89" s="115">
        <f t="shared" si="10"/>
        <v>20</v>
      </c>
      <c r="K89" s="115" t="str">
        <f t="shared" si="11"/>
        <v>$4.00</v>
      </c>
      <c r="L89" s="130" t="str">
        <f t="shared" si="12"/>
        <v>0</v>
      </c>
      <c r="M89" s="107">
        <f>Table2[[#This Row],[Regular Worked Hours (Excludes OT and nonworked STAT)]]+Table214[[#This Row],[Regular Worked Hours (Excludes OT and nonworked STAT)]]</f>
        <v>0</v>
      </c>
    </row>
    <row r="90" spans="1:13" s="108" customFormat="1" ht="30.75" customHeight="1" x14ac:dyDescent="0.25">
      <c r="A90" s="113">
        <f>'Information Sheet-COMPLETE 1st'!A97</f>
        <v>0</v>
      </c>
      <c r="B90" s="107">
        <f>'Information Sheet-COMPLETE 1st'!B97</f>
        <v>0</v>
      </c>
      <c r="C90" s="2"/>
      <c r="D90" s="7">
        <f>Table2[[#This Row],[Employee''s Essential Occupation ]]</f>
        <v>0</v>
      </c>
      <c r="E90" s="116">
        <f t="shared" si="14"/>
        <v>1</v>
      </c>
      <c r="F90" s="116">
        <f t="shared" si="14"/>
        <v>0</v>
      </c>
      <c r="G90" s="80"/>
      <c r="H90" s="114">
        <f>Table2[[#This Row],[Hourly Rate             (no less than $13.71, no more than $20.00)]]</f>
        <v>0</v>
      </c>
      <c r="I90" s="82">
        <v>0</v>
      </c>
      <c r="J90" s="115">
        <f t="shared" si="10"/>
        <v>20</v>
      </c>
      <c r="K90" s="115" t="str">
        <f t="shared" si="11"/>
        <v>$4.00</v>
      </c>
      <c r="L90" s="130" t="str">
        <f t="shared" si="12"/>
        <v>0</v>
      </c>
      <c r="M90" s="107">
        <f>Table2[[#This Row],[Regular Worked Hours (Excludes OT and nonworked STAT)]]+Table214[[#This Row],[Regular Worked Hours (Excludes OT and nonworked STAT)]]</f>
        <v>0</v>
      </c>
    </row>
    <row r="91" spans="1:13" s="108" customFormat="1" ht="30.75" customHeight="1" x14ac:dyDescent="0.25">
      <c r="A91" s="113">
        <f>'Information Sheet-COMPLETE 1st'!A98</f>
        <v>0</v>
      </c>
      <c r="B91" s="107">
        <f>'Information Sheet-COMPLETE 1st'!B98</f>
        <v>0</v>
      </c>
      <c r="C91" s="2"/>
      <c r="D91" s="7">
        <f>Table2[[#This Row],[Employee''s Essential Occupation ]]</f>
        <v>0</v>
      </c>
      <c r="E91" s="116">
        <f t="shared" si="14"/>
        <v>1</v>
      </c>
      <c r="F91" s="116">
        <f t="shared" si="14"/>
        <v>0</v>
      </c>
      <c r="G91" s="80"/>
      <c r="H91" s="114">
        <f>Table2[[#This Row],[Hourly Rate             (no less than $13.71, no more than $20.00)]]</f>
        <v>0</v>
      </c>
      <c r="I91" s="82">
        <v>0</v>
      </c>
      <c r="J91" s="115">
        <f t="shared" si="10"/>
        <v>20</v>
      </c>
      <c r="K91" s="115" t="str">
        <f t="shared" si="11"/>
        <v>$4.00</v>
      </c>
      <c r="L91" s="130" t="str">
        <f t="shared" si="12"/>
        <v>0</v>
      </c>
      <c r="M91" s="107">
        <f>Table2[[#This Row],[Regular Worked Hours (Excludes OT and nonworked STAT)]]+Table214[[#This Row],[Regular Worked Hours (Excludes OT and nonworked STAT)]]</f>
        <v>0</v>
      </c>
    </row>
    <row r="92" spans="1:13" s="108" customFormat="1" ht="30.75" customHeight="1" x14ac:dyDescent="0.25">
      <c r="A92" s="113">
        <f>'Information Sheet-COMPLETE 1st'!A99</f>
        <v>0</v>
      </c>
      <c r="B92" s="107">
        <f>'Information Sheet-COMPLETE 1st'!B99</f>
        <v>0</v>
      </c>
      <c r="C92" s="2"/>
      <c r="D92" s="7">
        <f>Table2[[#This Row],[Employee''s Essential Occupation ]]</f>
        <v>0</v>
      </c>
      <c r="E92" s="116">
        <f t="shared" si="14"/>
        <v>1</v>
      </c>
      <c r="F92" s="116">
        <f t="shared" si="14"/>
        <v>0</v>
      </c>
      <c r="G92" s="80"/>
      <c r="H92" s="114">
        <f>Table2[[#This Row],[Hourly Rate             (no less than $13.71, no more than $20.00)]]</f>
        <v>0</v>
      </c>
      <c r="I92" s="82">
        <v>0</v>
      </c>
      <c r="J92" s="115">
        <f t="shared" si="10"/>
        <v>20</v>
      </c>
      <c r="K92" s="115" t="str">
        <f t="shared" si="11"/>
        <v>$4.00</v>
      </c>
      <c r="L92" s="130" t="str">
        <f t="shared" si="12"/>
        <v>0</v>
      </c>
      <c r="M92" s="107">
        <f>Table2[[#This Row],[Regular Worked Hours (Excludes OT and nonworked STAT)]]+Table214[[#This Row],[Regular Worked Hours (Excludes OT and nonworked STAT)]]</f>
        <v>0</v>
      </c>
    </row>
    <row r="93" spans="1:13" s="108" customFormat="1" ht="30.75" customHeight="1" x14ac:dyDescent="0.25">
      <c r="A93" s="113">
        <f>'Information Sheet-COMPLETE 1st'!A100</f>
        <v>0</v>
      </c>
      <c r="B93" s="107">
        <f>'Information Sheet-COMPLETE 1st'!B100</f>
        <v>0</v>
      </c>
      <c r="C93" s="2"/>
      <c r="D93" s="7">
        <f>Table2[[#This Row],[Employee''s Essential Occupation ]]</f>
        <v>0</v>
      </c>
      <c r="E93" s="116">
        <f t="shared" si="14"/>
        <v>1</v>
      </c>
      <c r="F93" s="116">
        <f t="shared" si="14"/>
        <v>0</v>
      </c>
      <c r="G93" s="80"/>
      <c r="H93" s="114">
        <f>Table2[[#This Row],[Hourly Rate             (no less than $13.71, no more than $20.00)]]</f>
        <v>0</v>
      </c>
      <c r="I93" s="82">
        <v>0</v>
      </c>
      <c r="J93" s="115">
        <f t="shared" si="10"/>
        <v>20</v>
      </c>
      <c r="K93" s="115" t="str">
        <f t="shared" si="11"/>
        <v>$4.00</v>
      </c>
      <c r="L93" s="130" t="str">
        <f t="shared" si="12"/>
        <v>0</v>
      </c>
      <c r="M93" s="107">
        <f>Table2[[#This Row],[Regular Worked Hours (Excludes OT and nonworked STAT)]]+Table214[[#This Row],[Regular Worked Hours (Excludes OT and nonworked STAT)]]</f>
        <v>0</v>
      </c>
    </row>
    <row r="94" spans="1:13" s="108" customFormat="1" ht="30.75" customHeight="1" x14ac:dyDescent="0.25">
      <c r="A94" s="113">
        <f>'Information Sheet-COMPLETE 1st'!A101</f>
        <v>0</v>
      </c>
      <c r="B94" s="107">
        <f>'Information Sheet-COMPLETE 1st'!B101</f>
        <v>0</v>
      </c>
      <c r="C94" s="2"/>
      <c r="D94" s="7">
        <f>Table2[[#This Row],[Employee''s Essential Occupation ]]</f>
        <v>0</v>
      </c>
      <c r="E94" s="116">
        <f t="shared" si="14"/>
        <v>1</v>
      </c>
      <c r="F94" s="116">
        <f t="shared" si="14"/>
        <v>0</v>
      </c>
      <c r="G94" s="80"/>
      <c r="H94" s="114">
        <f>Table2[[#This Row],[Hourly Rate             (no less than $13.71, no more than $20.00)]]</f>
        <v>0</v>
      </c>
      <c r="I94" s="82">
        <v>0</v>
      </c>
      <c r="J94" s="115">
        <f t="shared" si="10"/>
        <v>20</v>
      </c>
      <c r="K94" s="115" t="str">
        <f t="shared" si="11"/>
        <v>$4.00</v>
      </c>
      <c r="L94" s="130" t="str">
        <f t="shared" si="12"/>
        <v>0</v>
      </c>
      <c r="M94" s="107">
        <f>Table2[[#This Row],[Regular Worked Hours (Excludes OT and nonworked STAT)]]+Table214[[#This Row],[Regular Worked Hours (Excludes OT and nonworked STAT)]]</f>
        <v>0</v>
      </c>
    </row>
    <row r="95" spans="1:13" s="108" customFormat="1" ht="30.75" customHeight="1" x14ac:dyDescent="0.25">
      <c r="A95" s="113">
        <f>'Information Sheet-COMPLETE 1st'!A102</f>
        <v>0</v>
      </c>
      <c r="B95" s="107">
        <f>'Information Sheet-COMPLETE 1st'!B102</f>
        <v>0</v>
      </c>
      <c r="C95" s="2"/>
      <c r="D95" s="7">
        <f>Table2[[#This Row],[Employee''s Essential Occupation ]]</f>
        <v>0</v>
      </c>
      <c r="E95" s="116">
        <f t="shared" si="14"/>
        <v>1</v>
      </c>
      <c r="F95" s="116">
        <f t="shared" si="14"/>
        <v>0</v>
      </c>
      <c r="G95" s="80"/>
      <c r="H95" s="114">
        <f>Table2[[#This Row],[Hourly Rate             (no less than $13.71, no more than $20.00)]]</f>
        <v>0</v>
      </c>
      <c r="I95" s="82">
        <v>0</v>
      </c>
      <c r="J95" s="115">
        <f t="shared" si="10"/>
        <v>20</v>
      </c>
      <c r="K95" s="115" t="str">
        <f t="shared" si="11"/>
        <v>$4.00</v>
      </c>
      <c r="L95" s="130" t="str">
        <f t="shared" si="12"/>
        <v>0</v>
      </c>
      <c r="M95" s="107">
        <f>Table2[[#This Row],[Regular Worked Hours (Excludes OT and nonworked STAT)]]+Table214[[#This Row],[Regular Worked Hours (Excludes OT and nonworked STAT)]]</f>
        <v>0</v>
      </c>
    </row>
    <row r="96" spans="1:13" s="108" customFormat="1" ht="30.75" customHeight="1" x14ac:dyDescent="0.25">
      <c r="A96" s="113">
        <f>'Information Sheet-COMPLETE 1st'!A103</f>
        <v>0</v>
      </c>
      <c r="B96" s="107">
        <f>'Information Sheet-COMPLETE 1st'!B103</f>
        <v>0</v>
      </c>
      <c r="C96" s="2"/>
      <c r="D96" s="7">
        <f>Table2[[#This Row],[Employee''s Essential Occupation ]]</f>
        <v>0</v>
      </c>
      <c r="E96" s="116">
        <f t="shared" si="14"/>
        <v>1</v>
      </c>
      <c r="F96" s="116">
        <f t="shared" si="14"/>
        <v>0</v>
      </c>
      <c r="G96" s="80"/>
      <c r="H96" s="114">
        <f>Table2[[#This Row],[Hourly Rate             (no less than $13.71, no more than $20.00)]]</f>
        <v>0</v>
      </c>
      <c r="I96" s="82">
        <v>0</v>
      </c>
      <c r="J96" s="115">
        <f t="shared" si="10"/>
        <v>20</v>
      </c>
      <c r="K96" s="115" t="str">
        <f t="shared" si="11"/>
        <v>$4.00</v>
      </c>
      <c r="L96" s="130" t="str">
        <f t="shared" si="12"/>
        <v>0</v>
      </c>
      <c r="M96" s="107">
        <f>Table2[[#This Row],[Regular Worked Hours (Excludes OT and nonworked STAT)]]+Table214[[#This Row],[Regular Worked Hours (Excludes OT and nonworked STAT)]]</f>
        <v>0</v>
      </c>
    </row>
    <row r="97" spans="1:13" s="108" customFormat="1" ht="30.75" customHeight="1" x14ac:dyDescent="0.25">
      <c r="A97" s="113">
        <f>'Information Sheet-COMPLETE 1st'!A104</f>
        <v>0</v>
      </c>
      <c r="B97" s="107">
        <f>'Information Sheet-COMPLETE 1st'!B104</f>
        <v>0</v>
      </c>
      <c r="C97" s="2"/>
      <c r="D97" s="7">
        <f>Table2[[#This Row],[Employee''s Essential Occupation ]]</f>
        <v>0</v>
      </c>
      <c r="E97" s="116">
        <f t="shared" si="14"/>
        <v>1</v>
      </c>
      <c r="F97" s="116">
        <f t="shared" si="14"/>
        <v>0</v>
      </c>
      <c r="G97" s="80"/>
      <c r="H97" s="114">
        <f>Table2[[#This Row],[Hourly Rate             (no less than $13.71, no more than $20.00)]]</f>
        <v>0</v>
      </c>
      <c r="I97" s="82">
        <v>0</v>
      </c>
      <c r="J97" s="115">
        <f t="shared" si="10"/>
        <v>20</v>
      </c>
      <c r="K97" s="115" t="str">
        <f t="shared" si="11"/>
        <v>$4.00</v>
      </c>
      <c r="L97" s="130" t="str">
        <f t="shared" si="12"/>
        <v>0</v>
      </c>
      <c r="M97" s="107">
        <f>Table2[[#This Row],[Regular Worked Hours (Excludes OT and nonworked STAT)]]+Table214[[#This Row],[Regular Worked Hours (Excludes OT and nonworked STAT)]]</f>
        <v>0</v>
      </c>
    </row>
    <row r="98" spans="1:13" s="108" customFormat="1" ht="30.75" customHeight="1" x14ac:dyDescent="0.25">
      <c r="A98" s="113">
        <f>'Information Sheet-COMPLETE 1st'!A105</f>
        <v>0</v>
      </c>
      <c r="B98" s="107">
        <f>'Information Sheet-COMPLETE 1st'!B105</f>
        <v>0</v>
      </c>
      <c r="C98" s="2"/>
      <c r="D98" s="7">
        <f>Table2[[#This Row],[Employee''s Essential Occupation ]]</f>
        <v>0</v>
      </c>
      <c r="E98" s="116">
        <f t="shared" si="14"/>
        <v>1</v>
      </c>
      <c r="F98" s="116">
        <f t="shared" si="14"/>
        <v>0</v>
      </c>
      <c r="G98" s="80"/>
      <c r="H98" s="114">
        <f>Table2[[#This Row],[Hourly Rate             (no less than $13.71, no more than $20.00)]]</f>
        <v>0</v>
      </c>
      <c r="I98" s="82">
        <v>0</v>
      </c>
      <c r="J98" s="115">
        <f t="shared" si="10"/>
        <v>20</v>
      </c>
      <c r="K98" s="115" t="str">
        <f t="shared" si="11"/>
        <v>$4.00</v>
      </c>
      <c r="L98" s="130" t="str">
        <f t="shared" si="12"/>
        <v>0</v>
      </c>
      <c r="M98" s="107">
        <f>Table2[[#This Row],[Regular Worked Hours (Excludes OT and nonworked STAT)]]+Table214[[#This Row],[Regular Worked Hours (Excludes OT and nonworked STAT)]]</f>
        <v>0</v>
      </c>
    </row>
    <row r="99" spans="1:13" s="108" customFormat="1" ht="30.75" customHeight="1" x14ac:dyDescent="0.25">
      <c r="A99" s="113">
        <f>'Information Sheet-COMPLETE 1st'!A106</f>
        <v>0</v>
      </c>
      <c r="B99" s="107">
        <f>'Information Sheet-COMPLETE 1st'!B106</f>
        <v>0</v>
      </c>
      <c r="C99" s="2"/>
      <c r="D99" s="7">
        <f>Table2[[#This Row],[Employee''s Essential Occupation ]]</f>
        <v>0</v>
      </c>
      <c r="E99" s="116">
        <f t="shared" si="14"/>
        <v>1</v>
      </c>
      <c r="F99" s="116">
        <f t="shared" si="14"/>
        <v>0</v>
      </c>
      <c r="G99" s="80"/>
      <c r="H99" s="114">
        <f>Table2[[#This Row],[Hourly Rate             (no less than $13.71, no more than $20.00)]]</f>
        <v>0</v>
      </c>
      <c r="I99" s="82">
        <v>0</v>
      </c>
      <c r="J99" s="115">
        <f t="shared" si="10"/>
        <v>20</v>
      </c>
      <c r="K99" s="115" t="str">
        <f t="shared" si="11"/>
        <v>$4.00</v>
      </c>
      <c r="L99" s="130" t="str">
        <f t="shared" si="12"/>
        <v>0</v>
      </c>
      <c r="M99" s="107">
        <f>Table2[[#This Row],[Regular Worked Hours (Excludes OT and nonworked STAT)]]+Table214[[#This Row],[Regular Worked Hours (Excludes OT and nonworked STAT)]]</f>
        <v>0</v>
      </c>
    </row>
    <row r="100" spans="1:13" s="108" customFormat="1" ht="30.75" customHeight="1" x14ac:dyDescent="0.25">
      <c r="A100" s="113">
        <f>'Information Sheet-COMPLETE 1st'!A107</f>
        <v>0</v>
      </c>
      <c r="B100" s="107">
        <f>'Information Sheet-COMPLETE 1st'!B107</f>
        <v>0</v>
      </c>
      <c r="C100" s="2"/>
      <c r="D100" s="7">
        <f>Table2[[#This Row],[Employee''s Essential Occupation ]]</f>
        <v>0</v>
      </c>
      <c r="E100" s="116">
        <f t="shared" si="14"/>
        <v>1</v>
      </c>
      <c r="F100" s="116">
        <f t="shared" si="14"/>
        <v>0</v>
      </c>
      <c r="G100" s="80"/>
      <c r="H100" s="114">
        <f>Table2[[#This Row],[Hourly Rate             (no less than $13.71, no more than $20.00)]]</f>
        <v>0</v>
      </c>
      <c r="I100" s="82">
        <v>0</v>
      </c>
      <c r="J100" s="115">
        <f t="shared" si="10"/>
        <v>20</v>
      </c>
      <c r="K100" s="115" t="str">
        <f t="shared" si="11"/>
        <v>$4.00</v>
      </c>
      <c r="L100" s="130" t="str">
        <f t="shared" si="12"/>
        <v>0</v>
      </c>
      <c r="M100" s="107">
        <f>Table2[[#This Row],[Regular Worked Hours (Excludes OT and nonworked STAT)]]+Table214[[#This Row],[Regular Worked Hours (Excludes OT and nonworked STAT)]]</f>
        <v>0</v>
      </c>
    </row>
    <row r="101" spans="1:13" s="108" customFormat="1" ht="30.75" customHeight="1" x14ac:dyDescent="0.25">
      <c r="A101" s="113">
        <f>'Information Sheet-COMPLETE 1st'!A108</f>
        <v>0</v>
      </c>
      <c r="B101" s="107">
        <f>'Information Sheet-COMPLETE 1st'!B108</f>
        <v>0</v>
      </c>
      <c r="C101" s="2"/>
      <c r="D101" s="7">
        <f>Table2[[#This Row],[Employee''s Essential Occupation ]]</f>
        <v>0</v>
      </c>
      <c r="E101" s="116">
        <f t="shared" si="14"/>
        <v>1</v>
      </c>
      <c r="F101" s="116">
        <f t="shared" si="14"/>
        <v>0</v>
      </c>
      <c r="G101" s="80"/>
      <c r="H101" s="114">
        <f>Table2[[#This Row],[Hourly Rate             (no less than $13.71, no more than $20.00)]]</f>
        <v>0</v>
      </c>
      <c r="I101" s="82">
        <v>0</v>
      </c>
      <c r="J101" s="115">
        <f t="shared" si="10"/>
        <v>20</v>
      </c>
      <c r="K101" s="115" t="str">
        <f t="shared" si="11"/>
        <v>$4.00</v>
      </c>
      <c r="L101" s="130" t="str">
        <f t="shared" si="12"/>
        <v>0</v>
      </c>
      <c r="M101" s="107">
        <f>Table2[[#This Row],[Regular Worked Hours (Excludes OT and nonworked STAT)]]+Table214[[#This Row],[Regular Worked Hours (Excludes OT and nonworked STAT)]]</f>
        <v>0</v>
      </c>
    </row>
    <row r="102" spans="1:13" s="108" customFormat="1" ht="30.75" customHeight="1" x14ac:dyDescent="0.25">
      <c r="A102" s="113">
        <f>'Information Sheet-COMPLETE 1st'!A109</f>
        <v>0</v>
      </c>
      <c r="B102" s="107">
        <f>'Information Sheet-COMPLETE 1st'!B109</f>
        <v>0</v>
      </c>
      <c r="C102" s="2"/>
      <c r="D102" s="7">
        <f>Table2[[#This Row],[Employee''s Essential Occupation ]]</f>
        <v>0</v>
      </c>
      <c r="E102" s="116">
        <f t="shared" si="14"/>
        <v>1</v>
      </c>
      <c r="F102" s="116">
        <f t="shared" si="14"/>
        <v>0</v>
      </c>
      <c r="G102" s="80"/>
      <c r="H102" s="114">
        <f>Table2[[#This Row],[Hourly Rate             (no less than $13.71, no more than $20.00)]]</f>
        <v>0</v>
      </c>
      <c r="I102" s="82">
        <v>0</v>
      </c>
      <c r="J102" s="115">
        <f t="shared" si="10"/>
        <v>20</v>
      </c>
      <c r="K102" s="115" t="str">
        <f t="shared" ref="K102:K106" si="15">IF(AND(J102&lt;=3.99,L109&gt;(-100)),J102,"$4.00")</f>
        <v>$4.00</v>
      </c>
      <c r="L102" s="130" t="str">
        <f t="shared" ref="L102:L106" si="16">IF(OR(H102&gt;19.99,H102&lt;13.71),"0",K102*I102)</f>
        <v>0</v>
      </c>
      <c r="M102" s="107">
        <f>Table2[[#This Row],[Regular Worked Hours (Excludes OT and nonworked STAT)]]+Table214[[#This Row],[Regular Worked Hours (Excludes OT and nonworked STAT)]]</f>
        <v>0</v>
      </c>
    </row>
    <row r="103" spans="1:13" s="108" customFormat="1" ht="30.75" customHeight="1" x14ac:dyDescent="0.25">
      <c r="A103" s="113">
        <f>'Information Sheet-COMPLETE 1st'!A110</f>
        <v>0</v>
      </c>
      <c r="B103" s="107">
        <f>'Information Sheet-COMPLETE 1st'!B110</f>
        <v>0</v>
      </c>
      <c r="C103" s="2"/>
      <c r="D103" s="7">
        <f>Table2[[#This Row],[Employee''s Essential Occupation ]]</f>
        <v>0</v>
      </c>
      <c r="E103" s="116">
        <f t="shared" ref="E103:F106" si="17">E102</f>
        <v>1</v>
      </c>
      <c r="F103" s="116">
        <f t="shared" si="17"/>
        <v>0</v>
      </c>
      <c r="G103" s="80"/>
      <c r="H103" s="114">
        <f>Table2[[#This Row],[Hourly Rate             (no less than $13.71, no more than $20.00)]]</f>
        <v>0</v>
      </c>
      <c r="I103" s="82">
        <v>0</v>
      </c>
      <c r="J103" s="115">
        <f t="shared" si="10"/>
        <v>20</v>
      </c>
      <c r="K103" s="115" t="str">
        <f t="shared" si="15"/>
        <v>$4.00</v>
      </c>
      <c r="L103" s="130" t="str">
        <f t="shared" si="16"/>
        <v>0</v>
      </c>
      <c r="M103" s="107">
        <f>Table2[[#This Row],[Regular Worked Hours (Excludes OT and nonworked STAT)]]+Table214[[#This Row],[Regular Worked Hours (Excludes OT and nonworked STAT)]]</f>
        <v>0</v>
      </c>
    </row>
    <row r="104" spans="1:13" s="108" customFormat="1" ht="30.75" customHeight="1" x14ac:dyDescent="0.25">
      <c r="A104" s="113">
        <f>'Information Sheet-COMPLETE 1st'!A111</f>
        <v>0</v>
      </c>
      <c r="B104" s="107">
        <f>'Information Sheet-COMPLETE 1st'!B111</f>
        <v>0</v>
      </c>
      <c r="C104" s="2"/>
      <c r="D104" s="7">
        <f>Table2[[#This Row],[Employee''s Essential Occupation ]]</f>
        <v>0</v>
      </c>
      <c r="E104" s="116">
        <f t="shared" si="17"/>
        <v>1</v>
      </c>
      <c r="F104" s="116">
        <f t="shared" si="17"/>
        <v>0</v>
      </c>
      <c r="G104" s="80"/>
      <c r="H104" s="114">
        <f>Table2[[#This Row],[Hourly Rate             (no less than $13.71, no more than $20.00)]]</f>
        <v>0</v>
      </c>
      <c r="I104" s="82">
        <v>0</v>
      </c>
      <c r="J104" s="115">
        <f t="shared" si="10"/>
        <v>20</v>
      </c>
      <c r="K104" s="115" t="str">
        <f t="shared" si="15"/>
        <v>$4.00</v>
      </c>
      <c r="L104" s="130" t="str">
        <f t="shared" si="16"/>
        <v>0</v>
      </c>
      <c r="M104" s="107">
        <f>Table2[[#This Row],[Regular Worked Hours (Excludes OT and nonworked STAT)]]+Table214[[#This Row],[Regular Worked Hours (Excludes OT and nonworked STAT)]]</f>
        <v>0</v>
      </c>
    </row>
    <row r="105" spans="1:13" s="108" customFormat="1" ht="30.75" customHeight="1" x14ac:dyDescent="0.25">
      <c r="A105" s="113">
        <f>'Information Sheet-COMPLETE 1st'!A112</f>
        <v>0</v>
      </c>
      <c r="B105" s="107">
        <f>'Information Sheet-COMPLETE 1st'!B112</f>
        <v>0</v>
      </c>
      <c r="C105" s="2"/>
      <c r="D105" s="7">
        <f>Table2[[#This Row],[Employee''s Essential Occupation ]]</f>
        <v>0</v>
      </c>
      <c r="E105" s="116">
        <f t="shared" si="17"/>
        <v>1</v>
      </c>
      <c r="F105" s="116">
        <f t="shared" si="17"/>
        <v>0</v>
      </c>
      <c r="G105" s="80"/>
      <c r="H105" s="114">
        <f>Table2[[#This Row],[Hourly Rate             (no less than $13.71, no more than $20.00)]]</f>
        <v>0</v>
      </c>
      <c r="I105" s="82">
        <v>0</v>
      </c>
      <c r="J105" s="115">
        <f t="shared" si="10"/>
        <v>20</v>
      </c>
      <c r="K105" s="115" t="str">
        <f t="shared" si="15"/>
        <v>$4.00</v>
      </c>
      <c r="L105" s="130" t="str">
        <f t="shared" si="16"/>
        <v>0</v>
      </c>
      <c r="M105" s="107">
        <f>Table2[[#This Row],[Regular Worked Hours (Excludes OT and nonworked STAT)]]+Table214[[#This Row],[Regular Worked Hours (Excludes OT and nonworked STAT)]]</f>
        <v>0</v>
      </c>
    </row>
    <row r="106" spans="1:13" s="108" customFormat="1" ht="30.75" customHeight="1" x14ac:dyDescent="0.25">
      <c r="A106" s="113">
        <f>'Information Sheet-COMPLETE 1st'!A113</f>
        <v>0</v>
      </c>
      <c r="B106" s="107">
        <f>'Information Sheet-COMPLETE 1st'!B113</f>
        <v>0</v>
      </c>
      <c r="C106" s="2"/>
      <c r="D106" s="7">
        <f>Table2[[#This Row],[Employee''s Essential Occupation ]]</f>
        <v>0</v>
      </c>
      <c r="E106" s="116">
        <f t="shared" si="17"/>
        <v>1</v>
      </c>
      <c r="F106" s="116">
        <f t="shared" si="17"/>
        <v>0</v>
      </c>
      <c r="G106" s="80"/>
      <c r="H106" s="114">
        <f>Table2[[#This Row],[Hourly Rate             (no less than $13.71, no more than $20.00)]]</f>
        <v>0</v>
      </c>
      <c r="I106" s="82">
        <v>0</v>
      </c>
      <c r="J106" s="115">
        <f t="shared" si="10"/>
        <v>20</v>
      </c>
      <c r="K106" s="115" t="str">
        <f t="shared" si="15"/>
        <v>$4.00</v>
      </c>
      <c r="L106" s="130" t="str">
        <f t="shared" si="16"/>
        <v>0</v>
      </c>
      <c r="M106" s="107">
        <f>Table2[[#This Row],[Regular Worked Hours (Excludes OT and nonworked STAT)]]+Table214[[#This Row],[Regular Worked Hours (Excludes OT and nonworked STAT)]]</f>
        <v>0</v>
      </c>
    </row>
    <row r="107" spans="1:13" s="109" customFormat="1" ht="16.5" x14ac:dyDescent="0.3">
      <c r="C107" s="76"/>
      <c r="D107" s="76"/>
      <c r="E107" s="76"/>
      <c r="F107" s="151" t="s">
        <v>73</v>
      </c>
      <c r="G107" s="151"/>
      <c r="H107" s="151"/>
      <c r="I107" s="151"/>
      <c r="J107" s="151"/>
      <c r="K107" s="124"/>
      <c r="L107" s="128">
        <f>IF(F6&gt;44242, 0,SUM(L6:L106))</f>
        <v>0</v>
      </c>
      <c r="M107" s="122"/>
    </row>
  </sheetData>
  <sheetProtection password="CDD8" sheet="1" insertRows="0" deleteRows="0" selectLockedCells="1" autoFilter="0"/>
  <mergeCells count="3">
    <mergeCell ref="B2:L2"/>
    <mergeCell ref="F107:J107"/>
    <mergeCell ref="A1:M1"/>
  </mergeCells>
  <conditionalFormatting sqref="H6:H106">
    <cfRule type="cellIs" dxfId="274" priority="5" operator="lessThan">
      <formula>13.71</formula>
    </cfRule>
    <cfRule type="cellIs" dxfId="273" priority="8" operator="greaterThan">
      <formula>19.99</formula>
    </cfRule>
    <cfRule type="cellIs" dxfId="272" priority="9" operator="greaterThan">
      <formula>20</formula>
    </cfRule>
  </conditionalFormatting>
  <conditionalFormatting sqref="C6:C106">
    <cfRule type="cellIs" dxfId="271" priority="7" operator="equal">
      <formula>"NO"</formula>
    </cfRule>
  </conditionalFormatting>
  <conditionalFormatting sqref="E6 F6">
    <cfRule type="cellIs" dxfId="270" priority="6" operator="lessThan">
      <formula>44119</formula>
    </cfRule>
  </conditionalFormatting>
  <conditionalFormatting sqref="F6">
    <cfRule type="cellIs" dxfId="269" priority="1" operator="greaterThan">
      <formula>44242</formula>
    </cfRule>
    <cfRule type="cellIs" dxfId="268" priority="2" operator="greaterThan">
      <formula>44242</formula>
    </cfRule>
  </conditionalFormatting>
  <pageMargins left="0.7" right="0.7" top="0.75" bottom="0.75" header="0.3" footer="0.3"/>
  <pageSetup paperSize="5" scale="81" fitToHeight="0" orientation="landscape" r:id="rId1"/>
  <headerFooter>
    <oddHeader>&amp;A</oddHead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LIST!$C$1:$C$2</xm:f>
          </x14:formula1>
          <xm:sqref>C6:C106</xm:sqref>
        </x14:dataValidation>
        <x14:dataValidation type="list" allowBlank="1" showInputMessage="1" showErrorMessage="1">
          <x14:formula1>
            <xm:f>LIST!$D$5:$D$6</xm:f>
          </x14:formula1>
          <xm:sqref>G6:G106</xm:sqref>
        </x14:dataValidation>
        <x14:dataValidation type="list" allowBlank="1" showInputMessage="1" showErrorMessage="1">
          <x14:formula1>
            <xm:f>LIST!#REF!</xm:f>
          </x14:formula1>
          <xm:sqref>B110:B116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107"/>
  <sheetViews>
    <sheetView zoomScaleNormal="100" workbookViewId="0">
      <selection activeCell="A2" sqref="A2"/>
    </sheetView>
  </sheetViews>
  <sheetFormatPr defaultColWidth="9.140625" defaultRowHeight="15" x14ac:dyDescent="0.25"/>
  <cols>
    <col min="1" max="1" width="53.42578125" style="106" bestFit="1" customWidth="1"/>
    <col min="2" max="2" width="31.5703125" style="106" customWidth="1"/>
    <col min="3" max="3" width="22.85546875" style="7" hidden="1" customWidth="1"/>
    <col min="4" max="4" width="29.7109375" style="7" customWidth="1"/>
    <col min="5" max="5" width="16.7109375" style="7" customWidth="1"/>
    <col min="6" max="6" width="16.7109375" style="106" customWidth="1"/>
    <col min="7" max="7" width="15" style="106" hidden="1" customWidth="1"/>
    <col min="8" max="8" width="20.7109375" style="7" customWidth="1"/>
    <col min="9" max="9" width="18.42578125" style="106" customWidth="1"/>
    <col min="10" max="11" width="13.5703125" style="106" hidden="1" customWidth="1"/>
    <col min="12" max="12" width="14.85546875" style="131" customWidth="1"/>
    <col min="13" max="13" width="21.140625" style="107" bestFit="1" customWidth="1"/>
    <col min="14" max="16384" width="9.140625" style="106"/>
  </cols>
  <sheetData>
    <row r="1" spans="1:13" s="107" customFormat="1" ht="52.5" customHeight="1" x14ac:dyDescent="0.2">
      <c r="A1" s="141" t="s">
        <v>54</v>
      </c>
      <c r="B1" s="141"/>
      <c r="C1" s="141"/>
      <c r="D1" s="141"/>
      <c r="E1" s="141"/>
      <c r="F1" s="141"/>
      <c r="G1" s="141"/>
      <c r="H1" s="141"/>
      <c r="I1" s="141"/>
      <c r="J1" s="141"/>
      <c r="K1" s="141"/>
      <c r="L1" s="141"/>
      <c r="M1" s="141"/>
    </row>
    <row r="2" spans="1:13" s="108" customFormat="1" ht="33.75" customHeight="1" x14ac:dyDescent="0.25">
      <c r="A2" s="111" t="s">
        <v>66</v>
      </c>
      <c r="B2" s="142" t="str">
        <f>'Period Two'!B2:L2</f>
        <v>INDIQUEZ LA DÉNOMINATION SOCIALE OU LE NOM DE L'ENTREPRISE ICI</v>
      </c>
      <c r="C2" s="142"/>
      <c r="D2" s="142"/>
      <c r="E2" s="142"/>
      <c r="F2" s="142"/>
      <c r="G2" s="142"/>
      <c r="H2" s="142"/>
      <c r="I2" s="142"/>
      <c r="J2" s="142"/>
      <c r="K2" s="142"/>
      <c r="L2" s="142"/>
      <c r="M2" s="121"/>
    </row>
    <row r="3" spans="1:13" s="108" customFormat="1" ht="8.25" customHeight="1" x14ac:dyDescent="0.25">
      <c r="A3" s="112"/>
      <c r="B3" s="10"/>
      <c r="C3" s="15"/>
      <c r="D3" s="15"/>
      <c r="E3" s="17"/>
      <c r="F3" s="10"/>
      <c r="G3" s="10"/>
      <c r="H3" s="17"/>
      <c r="I3" s="10"/>
      <c r="L3" s="129"/>
      <c r="M3" s="121"/>
    </row>
    <row r="4" spans="1:13" s="108" customFormat="1" ht="6.75" customHeight="1" x14ac:dyDescent="0.25">
      <c r="A4" s="112"/>
      <c r="B4" s="112"/>
      <c r="C4" s="22"/>
      <c r="D4" s="15"/>
      <c r="E4" s="15"/>
      <c r="F4" s="112"/>
      <c r="G4" s="112"/>
      <c r="H4" s="15"/>
      <c r="I4" s="112"/>
      <c r="L4" s="129"/>
      <c r="M4" s="121"/>
    </row>
    <row r="5" spans="1:13" s="24" customFormat="1" ht="135" x14ac:dyDescent="0.25">
      <c r="A5" s="89" t="s">
        <v>60</v>
      </c>
      <c r="B5" s="89" t="s">
        <v>61</v>
      </c>
      <c r="C5" s="89" t="s">
        <v>34</v>
      </c>
      <c r="D5" s="89" t="s">
        <v>74</v>
      </c>
      <c r="E5" s="89" t="s">
        <v>68</v>
      </c>
      <c r="F5" s="89" t="s">
        <v>69</v>
      </c>
      <c r="G5" s="89" t="s">
        <v>10</v>
      </c>
      <c r="H5" s="89" t="s">
        <v>75</v>
      </c>
      <c r="I5" s="89" t="s">
        <v>71</v>
      </c>
      <c r="J5" s="89" t="s">
        <v>0</v>
      </c>
      <c r="K5" s="89" t="s">
        <v>43</v>
      </c>
      <c r="L5" s="127" t="s">
        <v>72</v>
      </c>
      <c r="M5" s="89" t="s">
        <v>76</v>
      </c>
    </row>
    <row r="6" spans="1:13" ht="30.75" customHeight="1" x14ac:dyDescent="0.25">
      <c r="A6" s="113">
        <f>'Information Sheet-COMPLETE 1st'!A13</f>
        <v>0</v>
      </c>
      <c r="B6" s="107">
        <f>'Information Sheet-COMPLETE 1st'!B13</f>
        <v>0</v>
      </c>
      <c r="C6" s="2"/>
      <c r="D6" s="7">
        <f>Table214[[#This Row],[Employee''s Essential Occupation; update if required]]</f>
        <v>0</v>
      </c>
      <c r="E6" s="118">
        <f>Table214[[#This Row],[Work Period End - CAN''T BE AFTER FEBRUARY 15]]+1</f>
        <v>1</v>
      </c>
      <c r="F6" s="119"/>
      <c r="G6" s="80"/>
      <c r="H6" s="114">
        <f>Table214[[#This Row],[Hourly Rate             (no less than $13.71, no more than $20.00); update if required]]</f>
        <v>0</v>
      </c>
      <c r="I6" s="82">
        <v>0</v>
      </c>
      <c r="J6" s="115">
        <f>20-H6</f>
        <v>20</v>
      </c>
      <c r="K6" s="115" t="str">
        <f t="shared" ref="K6:K37" si="0">IF(AND(J6&lt;=3.99,L13&gt;(-100)),J6,"$4.00")</f>
        <v>$4.00</v>
      </c>
      <c r="L6" s="132" t="str">
        <f t="shared" ref="L6:L37" si="1">IF(OR(H6&gt;19.99,H6&lt;13.71),"0",I6*K6)</f>
        <v>0</v>
      </c>
      <c r="M6" s="107">
        <f>Table214[[#This Row],[Hours to Date - Cannot Exceed 640]]+Table215[[#This Row],[Regular Worked Hours (Excludes OT and nonworked STAT)]]</f>
        <v>0</v>
      </c>
    </row>
    <row r="7" spans="1:13" ht="30.75" customHeight="1" x14ac:dyDescent="0.25">
      <c r="A7" s="113">
        <f>'Information Sheet-COMPLETE 1st'!A14</f>
        <v>0</v>
      </c>
      <c r="B7" s="107">
        <f>'Information Sheet-COMPLETE 1st'!B14</f>
        <v>0</v>
      </c>
      <c r="C7" s="2"/>
      <c r="D7" s="7">
        <f>Table214[[#This Row],[Employee''s Essential Occupation; update if required]]</f>
        <v>0</v>
      </c>
      <c r="E7" s="116">
        <f t="shared" ref="E7:F22" si="2">E6</f>
        <v>1</v>
      </c>
      <c r="F7" s="116">
        <f t="shared" si="2"/>
        <v>0</v>
      </c>
      <c r="G7" s="80"/>
      <c r="H7" s="114">
        <f>Table214[[#This Row],[Hourly Rate             (no less than $13.71, no more than $20.00); update if required]]</f>
        <v>0</v>
      </c>
      <c r="I7" s="82">
        <v>0</v>
      </c>
      <c r="J7" s="115">
        <f>20-H7</f>
        <v>20</v>
      </c>
      <c r="K7" s="115" t="str">
        <f t="shared" si="0"/>
        <v>$4.00</v>
      </c>
      <c r="L7" s="130" t="str">
        <f t="shared" si="1"/>
        <v>0</v>
      </c>
      <c r="M7" s="107">
        <f>Table214[[#This Row],[Hours to Date - Cannot Exceed 640]]+Table215[[#This Row],[Regular Worked Hours (Excludes OT and nonworked STAT)]]</f>
        <v>0</v>
      </c>
    </row>
    <row r="8" spans="1:13" ht="30.75" customHeight="1" x14ac:dyDescent="0.25">
      <c r="A8" s="113">
        <f>'Information Sheet-COMPLETE 1st'!A15</f>
        <v>0</v>
      </c>
      <c r="B8" s="107">
        <f>'Information Sheet-COMPLETE 1st'!B15</f>
        <v>0</v>
      </c>
      <c r="C8" s="2"/>
      <c r="D8" s="7">
        <f>Table214[[#This Row],[Employee''s Essential Occupation; update if required]]</f>
        <v>0</v>
      </c>
      <c r="E8" s="116">
        <f t="shared" si="2"/>
        <v>1</v>
      </c>
      <c r="F8" s="116">
        <f t="shared" si="2"/>
        <v>0</v>
      </c>
      <c r="G8" s="80"/>
      <c r="H8" s="114">
        <f>Table214[[#This Row],[Hourly Rate             (no less than $13.71, no more than $20.00); update if required]]</f>
        <v>0</v>
      </c>
      <c r="I8" s="82">
        <v>0</v>
      </c>
      <c r="J8" s="115">
        <f>20-H8</f>
        <v>20</v>
      </c>
      <c r="K8" s="115" t="str">
        <f t="shared" si="0"/>
        <v>$4.00</v>
      </c>
      <c r="L8" s="130" t="str">
        <f t="shared" si="1"/>
        <v>0</v>
      </c>
      <c r="M8" s="107">
        <f>Table214[[#This Row],[Hours to Date - Cannot Exceed 640]]+Table215[[#This Row],[Regular Worked Hours (Excludes OT and nonworked STAT)]]</f>
        <v>0</v>
      </c>
    </row>
    <row r="9" spans="1:13" ht="30.75" customHeight="1" x14ac:dyDescent="0.25">
      <c r="A9" s="113">
        <f>'Information Sheet-COMPLETE 1st'!A16</f>
        <v>0</v>
      </c>
      <c r="B9" s="107">
        <f>'Information Sheet-COMPLETE 1st'!B16</f>
        <v>0</v>
      </c>
      <c r="C9" s="2"/>
      <c r="D9" s="7">
        <f>Table214[[#This Row],[Employee''s Essential Occupation; update if required]]</f>
        <v>0</v>
      </c>
      <c r="E9" s="116">
        <f t="shared" si="2"/>
        <v>1</v>
      </c>
      <c r="F9" s="116">
        <f t="shared" si="2"/>
        <v>0</v>
      </c>
      <c r="G9" s="80"/>
      <c r="H9" s="114">
        <f>Table214[[#This Row],[Hourly Rate             (no less than $13.71, no more than $20.00); update if required]]</f>
        <v>0</v>
      </c>
      <c r="I9" s="82">
        <v>0</v>
      </c>
      <c r="J9" s="115">
        <f>20-H9</f>
        <v>20</v>
      </c>
      <c r="K9" s="115" t="str">
        <f t="shared" si="0"/>
        <v>$4.00</v>
      </c>
      <c r="L9" s="130" t="str">
        <f t="shared" si="1"/>
        <v>0</v>
      </c>
      <c r="M9" s="107">
        <f>Table214[[#This Row],[Hours to Date - Cannot Exceed 640]]+Table215[[#This Row],[Regular Worked Hours (Excludes OT and nonworked STAT)]]</f>
        <v>0</v>
      </c>
    </row>
    <row r="10" spans="1:13" s="108" customFormat="1" ht="30.75" customHeight="1" x14ac:dyDescent="0.25">
      <c r="A10" s="113">
        <f>'Information Sheet-COMPLETE 1st'!A17</f>
        <v>0</v>
      </c>
      <c r="B10" s="107">
        <f>'Information Sheet-COMPLETE 1st'!B17</f>
        <v>0</v>
      </c>
      <c r="C10" s="2"/>
      <c r="D10" s="7">
        <f>Table214[[#This Row],[Employee''s Essential Occupation; update if required]]</f>
        <v>0</v>
      </c>
      <c r="E10" s="116">
        <f t="shared" si="2"/>
        <v>1</v>
      </c>
      <c r="F10" s="116">
        <f t="shared" si="2"/>
        <v>0</v>
      </c>
      <c r="G10" s="80"/>
      <c r="H10" s="114">
        <f>Table214[[#This Row],[Hourly Rate             (no less than $13.71, no more than $20.00); update if required]]</f>
        <v>0</v>
      </c>
      <c r="I10" s="82">
        <v>0</v>
      </c>
      <c r="J10" s="115">
        <f t="shared" ref="J10:J73" si="3">20-H10</f>
        <v>20</v>
      </c>
      <c r="K10" s="115" t="str">
        <f t="shared" si="0"/>
        <v>$4.00</v>
      </c>
      <c r="L10" s="130" t="str">
        <f t="shared" si="1"/>
        <v>0</v>
      </c>
      <c r="M10" s="107">
        <f>Table214[[#This Row],[Hours to Date - Cannot Exceed 640]]+Table215[[#This Row],[Regular Worked Hours (Excludes OT and nonworked STAT)]]</f>
        <v>0</v>
      </c>
    </row>
    <row r="11" spans="1:13" s="108" customFormat="1" ht="30.75" customHeight="1" x14ac:dyDescent="0.25">
      <c r="A11" s="113">
        <f>'Information Sheet-COMPLETE 1st'!A18</f>
        <v>0</v>
      </c>
      <c r="B11" s="107">
        <f>'Information Sheet-COMPLETE 1st'!B18</f>
        <v>0</v>
      </c>
      <c r="C11" s="2"/>
      <c r="D11" s="7">
        <f>Table214[[#This Row],[Employee''s Essential Occupation; update if required]]</f>
        <v>0</v>
      </c>
      <c r="E11" s="116">
        <f t="shared" si="2"/>
        <v>1</v>
      </c>
      <c r="F11" s="116">
        <f t="shared" si="2"/>
        <v>0</v>
      </c>
      <c r="G11" s="80"/>
      <c r="H11" s="114">
        <f>Table214[[#This Row],[Hourly Rate             (no less than $13.71, no more than $20.00); update if required]]</f>
        <v>0</v>
      </c>
      <c r="I11" s="82">
        <v>0</v>
      </c>
      <c r="J11" s="115">
        <f t="shared" si="3"/>
        <v>20</v>
      </c>
      <c r="K11" s="115" t="str">
        <f t="shared" si="0"/>
        <v>$4.00</v>
      </c>
      <c r="L11" s="130" t="str">
        <f t="shared" si="1"/>
        <v>0</v>
      </c>
      <c r="M11" s="107">
        <f>Table214[[#This Row],[Hours to Date - Cannot Exceed 640]]+Table215[[#This Row],[Regular Worked Hours (Excludes OT and nonworked STAT)]]</f>
        <v>0</v>
      </c>
    </row>
    <row r="12" spans="1:13" s="108" customFormat="1" ht="30.75" customHeight="1" x14ac:dyDescent="0.25">
      <c r="A12" s="113">
        <f>'Information Sheet-COMPLETE 1st'!A19</f>
        <v>0</v>
      </c>
      <c r="B12" s="107">
        <f>'Information Sheet-COMPLETE 1st'!B19</f>
        <v>0</v>
      </c>
      <c r="C12" s="2"/>
      <c r="D12" s="7">
        <f>Table214[[#This Row],[Employee''s Essential Occupation; update if required]]</f>
        <v>0</v>
      </c>
      <c r="E12" s="116">
        <f t="shared" si="2"/>
        <v>1</v>
      </c>
      <c r="F12" s="116">
        <f t="shared" si="2"/>
        <v>0</v>
      </c>
      <c r="G12" s="80"/>
      <c r="H12" s="114">
        <f>Table214[[#This Row],[Hourly Rate             (no less than $13.71, no more than $20.00); update if required]]</f>
        <v>0</v>
      </c>
      <c r="I12" s="82">
        <v>0</v>
      </c>
      <c r="J12" s="115">
        <f t="shared" si="3"/>
        <v>20</v>
      </c>
      <c r="K12" s="115" t="str">
        <f t="shared" si="0"/>
        <v>$4.00</v>
      </c>
      <c r="L12" s="130" t="str">
        <f t="shared" si="1"/>
        <v>0</v>
      </c>
      <c r="M12" s="107">
        <f>Table214[[#This Row],[Hours to Date - Cannot Exceed 640]]+Table215[[#This Row],[Regular Worked Hours (Excludes OT and nonworked STAT)]]</f>
        <v>0</v>
      </c>
    </row>
    <row r="13" spans="1:13" s="108" customFormat="1" ht="30.75" customHeight="1" x14ac:dyDescent="0.25">
      <c r="A13" s="113">
        <f>'Information Sheet-COMPLETE 1st'!A20</f>
        <v>0</v>
      </c>
      <c r="B13" s="107">
        <f>'Information Sheet-COMPLETE 1st'!B20</f>
        <v>0</v>
      </c>
      <c r="C13" s="2"/>
      <c r="D13" s="7">
        <f>Table214[[#This Row],[Employee''s Essential Occupation; update if required]]</f>
        <v>0</v>
      </c>
      <c r="E13" s="116">
        <f t="shared" si="2"/>
        <v>1</v>
      </c>
      <c r="F13" s="116">
        <f t="shared" si="2"/>
        <v>0</v>
      </c>
      <c r="G13" s="80"/>
      <c r="H13" s="114">
        <f>Table214[[#This Row],[Hourly Rate             (no less than $13.71, no more than $20.00); update if required]]</f>
        <v>0</v>
      </c>
      <c r="I13" s="82">
        <v>0</v>
      </c>
      <c r="J13" s="115">
        <f t="shared" si="3"/>
        <v>20</v>
      </c>
      <c r="K13" s="115" t="str">
        <f t="shared" si="0"/>
        <v>$4.00</v>
      </c>
      <c r="L13" s="130" t="str">
        <f t="shared" si="1"/>
        <v>0</v>
      </c>
      <c r="M13" s="107">
        <f>Table214[[#This Row],[Hours to Date - Cannot Exceed 640]]+Table215[[#This Row],[Regular Worked Hours (Excludes OT and nonworked STAT)]]</f>
        <v>0</v>
      </c>
    </row>
    <row r="14" spans="1:13" s="108" customFormat="1" ht="30.75" customHeight="1" x14ac:dyDescent="0.25">
      <c r="A14" s="113">
        <f>'Information Sheet-COMPLETE 1st'!A21</f>
        <v>0</v>
      </c>
      <c r="B14" s="107">
        <f>'Information Sheet-COMPLETE 1st'!B21</f>
        <v>0</v>
      </c>
      <c r="C14" s="2"/>
      <c r="D14" s="7">
        <f>Table214[[#This Row],[Employee''s Essential Occupation; update if required]]</f>
        <v>0</v>
      </c>
      <c r="E14" s="116">
        <f t="shared" si="2"/>
        <v>1</v>
      </c>
      <c r="F14" s="116">
        <f t="shared" si="2"/>
        <v>0</v>
      </c>
      <c r="G14" s="80"/>
      <c r="H14" s="114">
        <f>Table214[[#This Row],[Hourly Rate             (no less than $13.71, no more than $20.00); update if required]]</f>
        <v>0</v>
      </c>
      <c r="I14" s="82">
        <v>0</v>
      </c>
      <c r="J14" s="115">
        <f t="shared" si="3"/>
        <v>20</v>
      </c>
      <c r="K14" s="115" t="str">
        <f t="shared" si="0"/>
        <v>$4.00</v>
      </c>
      <c r="L14" s="130" t="str">
        <f t="shared" si="1"/>
        <v>0</v>
      </c>
      <c r="M14" s="107">
        <f>Table214[[#This Row],[Hours to Date - Cannot Exceed 640]]+Table215[[#This Row],[Regular Worked Hours (Excludes OT and nonworked STAT)]]</f>
        <v>0</v>
      </c>
    </row>
    <row r="15" spans="1:13" s="108" customFormat="1" ht="30.75" customHeight="1" x14ac:dyDescent="0.25">
      <c r="A15" s="113">
        <f>'Information Sheet-COMPLETE 1st'!A22</f>
        <v>0</v>
      </c>
      <c r="B15" s="107">
        <f>'Information Sheet-COMPLETE 1st'!B22</f>
        <v>0</v>
      </c>
      <c r="C15" s="2"/>
      <c r="D15" s="7">
        <f>Table214[[#This Row],[Employee''s Essential Occupation; update if required]]</f>
        <v>0</v>
      </c>
      <c r="E15" s="116">
        <f t="shared" si="2"/>
        <v>1</v>
      </c>
      <c r="F15" s="116">
        <f t="shared" si="2"/>
        <v>0</v>
      </c>
      <c r="G15" s="80"/>
      <c r="H15" s="114">
        <f>Table214[[#This Row],[Hourly Rate             (no less than $13.71, no more than $20.00); update if required]]</f>
        <v>0</v>
      </c>
      <c r="I15" s="82">
        <v>0</v>
      </c>
      <c r="J15" s="115">
        <f t="shared" si="3"/>
        <v>20</v>
      </c>
      <c r="K15" s="115" t="str">
        <f t="shared" si="0"/>
        <v>$4.00</v>
      </c>
      <c r="L15" s="130" t="str">
        <f t="shared" si="1"/>
        <v>0</v>
      </c>
      <c r="M15" s="107">
        <f>Table214[[#This Row],[Hours to Date - Cannot Exceed 640]]+Table215[[#This Row],[Regular Worked Hours (Excludes OT and nonworked STAT)]]</f>
        <v>0</v>
      </c>
    </row>
    <row r="16" spans="1:13" s="108" customFormat="1" ht="30.75" customHeight="1" x14ac:dyDescent="0.25">
      <c r="A16" s="113">
        <f>'Information Sheet-COMPLETE 1st'!A23</f>
        <v>0</v>
      </c>
      <c r="B16" s="107">
        <f>'Information Sheet-COMPLETE 1st'!B23</f>
        <v>0</v>
      </c>
      <c r="C16" s="2"/>
      <c r="D16" s="7">
        <f>Table214[[#This Row],[Employee''s Essential Occupation; update if required]]</f>
        <v>0</v>
      </c>
      <c r="E16" s="116">
        <f t="shared" si="2"/>
        <v>1</v>
      </c>
      <c r="F16" s="116">
        <f t="shared" si="2"/>
        <v>0</v>
      </c>
      <c r="G16" s="80"/>
      <c r="H16" s="114">
        <f>Table214[[#This Row],[Hourly Rate             (no less than $13.71, no more than $20.00); update if required]]</f>
        <v>0</v>
      </c>
      <c r="I16" s="82">
        <v>0</v>
      </c>
      <c r="J16" s="115">
        <f t="shared" si="3"/>
        <v>20</v>
      </c>
      <c r="K16" s="115" t="str">
        <f t="shared" si="0"/>
        <v>$4.00</v>
      </c>
      <c r="L16" s="130" t="str">
        <f t="shared" si="1"/>
        <v>0</v>
      </c>
      <c r="M16" s="107">
        <f>Table214[[#This Row],[Hours to Date - Cannot Exceed 640]]+Table215[[#This Row],[Regular Worked Hours (Excludes OT and nonworked STAT)]]</f>
        <v>0</v>
      </c>
    </row>
    <row r="17" spans="1:13" s="108" customFormat="1" ht="30.75" customHeight="1" x14ac:dyDescent="0.25">
      <c r="A17" s="113">
        <f>'Information Sheet-COMPLETE 1st'!A24</f>
        <v>0</v>
      </c>
      <c r="B17" s="107">
        <f>'Information Sheet-COMPLETE 1st'!B24</f>
        <v>0</v>
      </c>
      <c r="C17" s="2"/>
      <c r="D17" s="7">
        <f>Table214[[#This Row],[Employee''s Essential Occupation; update if required]]</f>
        <v>0</v>
      </c>
      <c r="E17" s="116">
        <f t="shared" si="2"/>
        <v>1</v>
      </c>
      <c r="F17" s="116">
        <f t="shared" si="2"/>
        <v>0</v>
      </c>
      <c r="G17" s="80"/>
      <c r="H17" s="114">
        <f>Table214[[#This Row],[Hourly Rate             (no less than $13.71, no more than $20.00); update if required]]</f>
        <v>0</v>
      </c>
      <c r="I17" s="82">
        <v>0</v>
      </c>
      <c r="J17" s="115">
        <f t="shared" si="3"/>
        <v>20</v>
      </c>
      <c r="K17" s="115" t="str">
        <f t="shared" si="0"/>
        <v>$4.00</v>
      </c>
      <c r="L17" s="130" t="str">
        <f t="shared" si="1"/>
        <v>0</v>
      </c>
      <c r="M17" s="107">
        <f>Table214[[#This Row],[Hours to Date - Cannot Exceed 640]]+Table215[[#This Row],[Regular Worked Hours (Excludes OT and nonworked STAT)]]</f>
        <v>0</v>
      </c>
    </row>
    <row r="18" spans="1:13" s="108" customFormat="1" ht="30.75" customHeight="1" x14ac:dyDescent="0.25">
      <c r="A18" s="113">
        <f>'Information Sheet-COMPLETE 1st'!A25</f>
        <v>0</v>
      </c>
      <c r="B18" s="107">
        <f>'Information Sheet-COMPLETE 1st'!B25</f>
        <v>0</v>
      </c>
      <c r="C18" s="2"/>
      <c r="D18" s="7">
        <f>Table214[[#This Row],[Employee''s Essential Occupation; update if required]]</f>
        <v>0</v>
      </c>
      <c r="E18" s="116">
        <f t="shared" si="2"/>
        <v>1</v>
      </c>
      <c r="F18" s="116">
        <f t="shared" si="2"/>
        <v>0</v>
      </c>
      <c r="G18" s="80"/>
      <c r="H18" s="114">
        <f>Table214[[#This Row],[Hourly Rate             (no less than $13.71, no more than $20.00); update if required]]</f>
        <v>0</v>
      </c>
      <c r="I18" s="82">
        <v>0</v>
      </c>
      <c r="J18" s="115">
        <f t="shared" si="3"/>
        <v>20</v>
      </c>
      <c r="K18" s="115" t="str">
        <f t="shared" si="0"/>
        <v>$4.00</v>
      </c>
      <c r="L18" s="130" t="str">
        <f t="shared" si="1"/>
        <v>0</v>
      </c>
      <c r="M18" s="107">
        <f>Table214[[#This Row],[Hours to Date - Cannot Exceed 640]]+Table215[[#This Row],[Regular Worked Hours (Excludes OT and nonworked STAT)]]</f>
        <v>0</v>
      </c>
    </row>
    <row r="19" spans="1:13" s="108" customFormat="1" ht="30.75" customHeight="1" x14ac:dyDescent="0.25">
      <c r="A19" s="113">
        <f>'Information Sheet-COMPLETE 1st'!A26</f>
        <v>0</v>
      </c>
      <c r="B19" s="107">
        <f>'Information Sheet-COMPLETE 1st'!B26</f>
        <v>0</v>
      </c>
      <c r="C19" s="2"/>
      <c r="D19" s="7">
        <f>Table214[[#This Row],[Employee''s Essential Occupation; update if required]]</f>
        <v>0</v>
      </c>
      <c r="E19" s="116">
        <f t="shared" si="2"/>
        <v>1</v>
      </c>
      <c r="F19" s="116">
        <f t="shared" si="2"/>
        <v>0</v>
      </c>
      <c r="G19" s="80"/>
      <c r="H19" s="114">
        <f>Table214[[#This Row],[Hourly Rate             (no less than $13.71, no more than $20.00); update if required]]</f>
        <v>0</v>
      </c>
      <c r="I19" s="82">
        <v>0</v>
      </c>
      <c r="J19" s="115">
        <f t="shared" si="3"/>
        <v>20</v>
      </c>
      <c r="K19" s="115" t="str">
        <f t="shared" si="0"/>
        <v>$4.00</v>
      </c>
      <c r="L19" s="130" t="str">
        <f t="shared" si="1"/>
        <v>0</v>
      </c>
      <c r="M19" s="107">
        <f>Table214[[#This Row],[Hours to Date - Cannot Exceed 640]]+Table215[[#This Row],[Regular Worked Hours (Excludes OT and nonworked STAT)]]</f>
        <v>0</v>
      </c>
    </row>
    <row r="20" spans="1:13" s="108" customFormat="1" ht="30.75" customHeight="1" x14ac:dyDescent="0.25">
      <c r="A20" s="113">
        <f>'Information Sheet-COMPLETE 1st'!A27</f>
        <v>0</v>
      </c>
      <c r="B20" s="107">
        <f>'Information Sheet-COMPLETE 1st'!B27</f>
        <v>0</v>
      </c>
      <c r="C20" s="2"/>
      <c r="D20" s="7">
        <f>Table214[[#This Row],[Employee''s Essential Occupation; update if required]]</f>
        <v>0</v>
      </c>
      <c r="E20" s="116">
        <f t="shared" si="2"/>
        <v>1</v>
      </c>
      <c r="F20" s="116">
        <f t="shared" si="2"/>
        <v>0</v>
      </c>
      <c r="G20" s="80"/>
      <c r="H20" s="114">
        <f>Table214[[#This Row],[Hourly Rate             (no less than $13.71, no more than $20.00); update if required]]</f>
        <v>0</v>
      </c>
      <c r="I20" s="82">
        <v>0</v>
      </c>
      <c r="J20" s="115">
        <f t="shared" si="3"/>
        <v>20</v>
      </c>
      <c r="K20" s="115" t="str">
        <f t="shared" si="0"/>
        <v>$4.00</v>
      </c>
      <c r="L20" s="130" t="str">
        <f t="shared" si="1"/>
        <v>0</v>
      </c>
      <c r="M20" s="107">
        <f>Table214[[#This Row],[Hours to Date - Cannot Exceed 640]]+Table215[[#This Row],[Regular Worked Hours (Excludes OT and nonworked STAT)]]</f>
        <v>0</v>
      </c>
    </row>
    <row r="21" spans="1:13" s="108" customFormat="1" ht="30.75" customHeight="1" x14ac:dyDescent="0.25">
      <c r="A21" s="113">
        <f>'Information Sheet-COMPLETE 1st'!A28</f>
        <v>0</v>
      </c>
      <c r="B21" s="107">
        <f>'Information Sheet-COMPLETE 1st'!B28</f>
        <v>0</v>
      </c>
      <c r="C21" s="2"/>
      <c r="D21" s="7">
        <f>Table214[[#This Row],[Employee''s Essential Occupation; update if required]]</f>
        <v>0</v>
      </c>
      <c r="E21" s="116">
        <f t="shared" si="2"/>
        <v>1</v>
      </c>
      <c r="F21" s="116">
        <f t="shared" si="2"/>
        <v>0</v>
      </c>
      <c r="G21" s="80"/>
      <c r="H21" s="114">
        <f>Table214[[#This Row],[Hourly Rate             (no less than $13.71, no more than $20.00); update if required]]</f>
        <v>0</v>
      </c>
      <c r="I21" s="82">
        <v>0</v>
      </c>
      <c r="J21" s="115">
        <f t="shared" si="3"/>
        <v>20</v>
      </c>
      <c r="K21" s="115" t="str">
        <f t="shared" si="0"/>
        <v>$4.00</v>
      </c>
      <c r="L21" s="130" t="str">
        <f t="shared" si="1"/>
        <v>0</v>
      </c>
      <c r="M21" s="107">
        <f>Table214[[#This Row],[Hours to Date - Cannot Exceed 640]]+Table215[[#This Row],[Regular Worked Hours (Excludes OT and nonworked STAT)]]</f>
        <v>0</v>
      </c>
    </row>
    <row r="22" spans="1:13" s="108" customFormat="1" ht="30.75" customHeight="1" x14ac:dyDescent="0.25">
      <c r="A22" s="113">
        <f>'Information Sheet-COMPLETE 1st'!A29</f>
        <v>0</v>
      </c>
      <c r="B22" s="107">
        <f>'Information Sheet-COMPLETE 1st'!B29</f>
        <v>0</v>
      </c>
      <c r="C22" s="2"/>
      <c r="D22" s="7">
        <f>Table214[[#This Row],[Employee''s Essential Occupation; update if required]]</f>
        <v>0</v>
      </c>
      <c r="E22" s="116">
        <f t="shared" si="2"/>
        <v>1</v>
      </c>
      <c r="F22" s="116">
        <f t="shared" si="2"/>
        <v>0</v>
      </c>
      <c r="G22" s="80"/>
      <c r="H22" s="114">
        <f>Table214[[#This Row],[Hourly Rate             (no less than $13.71, no more than $20.00); update if required]]</f>
        <v>0</v>
      </c>
      <c r="I22" s="82">
        <v>0</v>
      </c>
      <c r="J22" s="115">
        <f t="shared" si="3"/>
        <v>20</v>
      </c>
      <c r="K22" s="115" t="str">
        <f t="shared" si="0"/>
        <v>$4.00</v>
      </c>
      <c r="L22" s="130" t="str">
        <f t="shared" si="1"/>
        <v>0</v>
      </c>
      <c r="M22" s="107">
        <f>Table214[[#This Row],[Hours to Date - Cannot Exceed 640]]+Table215[[#This Row],[Regular Worked Hours (Excludes OT and nonworked STAT)]]</f>
        <v>0</v>
      </c>
    </row>
    <row r="23" spans="1:13" s="108" customFormat="1" ht="30.75" customHeight="1" x14ac:dyDescent="0.25">
      <c r="A23" s="113">
        <f>'Information Sheet-COMPLETE 1st'!A30</f>
        <v>0</v>
      </c>
      <c r="B23" s="107">
        <f>'Information Sheet-COMPLETE 1st'!B30</f>
        <v>0</v>
      </c>
      <c r="C23" s="2"/>
      <c r="D23" s="7">
        <f>Table214[[#This Row],[Employee''s Essential Occupation; update if required]]</f>
        <v>0</v>
      </c>
      <c r="E23" s="116">
        <f t="shared" ref="E23:F38" si="4">E22</f>
        <v>1</v>
      </c>
      <c r="F23" s="116">
        <f t="shared" si="4"/>
        <v>0</v>
      </c>
      <c r="G23" s="80"/>
      <c r="H23" s="114">
        <f>Table214[[#This Row],[Hourly Rate             (no less than $13.71, no more than $20.00); update if required]]</f>
        <v>0</v>
      </c>
      <c r="I23" s="82">
        <v>0</v>
      </c>
      <c r="J23" s="115">
        <f t="shared" si="3"/>
        <v>20</v>
      </c>
      <c r="K23" s="115" t="str">
        <f t="shared" si="0"/>
        <v>$4.00</v>
      </c>
      <c r="L23" s="130" t="str">
        <f t="shared" si="1"/>
        <v>0</v>
      </c>
      <c r="M23" s="107">
        <f>Table214[[#This Row],[Hours to Date - Cannot Exceed 640]]+Table215[[#This Row],[Regular Worked Hours (Excludes OT and nonworked STAT)]]</f>
        <v>0</v>
      </c>
    </row>
    <row r="24" spans="1:13" s="108" customFormat="1" ht="30.75" customHeight="1" x14ac:dyDescent="0.25">
      <c r="A24" s="113">
        <f>'Information Sheet-COMPLETE 1st'!A31</f>
        <v>0</v>
      </c>
      <c r="B24" s="107">
        <f>'Information Sheet-COMPLETE 1st'!B31</f>
        <v>0</v>
      </c>
      <c r="C24" s="2"/>
      <c r="D24" s="7">
        <f>Table214[[#This Row],[Employee''s Essential Occupation; update if required]]</f>
        <v>0</v>
      </c>
      <c r="E24" s="116">
        <f t="shared" si="4"/>
        <v>1</v>
      </c>
      <c r="F24" s="116">
        <f t="shared" si="4"/>
        <v>0</v>
      </c>
      <c r="G24" s="80"/>
      <c r="H24" s="114">
        <f>Table214[[#This Row],[Hourly Rate             (no less than $13.71, no more than $20.00); update if required]]</f>
        <v>0</v>
      </c>
      <c r="I24" s="82">
        <v>0</v>
      </c>
      <c r="J24" s="115">
        <f t="shared" si="3"/>
        <v>20</v>
      </c>
      <c r="K24" s="115" t="str">
        <f t="shared" si="0"/>
        <v>$4.00</v>
      </c>
      <c r="L24" s="130" t="str">
        <f t="shared" si="1"/>
        <v>0</v>
      </c>
      <c r="M24" s="107">
        <f>Table214[[#This Row],[Hours to Date - Cannot Exceed 640]]+Table215[[#This Row],[Regular Worked Hours (Excludes OT and nonworked STAT)]]</f>
        <v>0</v>
      </c>
    </row>
    <row r="25" spans="1:13" s="108" customFormat="1" ht="30.75" customHeight="1" x14ac:dyDescent="0.25">
      <c r="A25" s="113">
        <f>'Information Sheet-COMPLETE 1st'!A32</f>
        <v>0</v>
      </c>
      <c r="B25" s="107">
        <f>'Information Sheet-COMPLETE 1st'!B32</f>
        <v>0</v>
      </c>
      <c r="C25" s="2"/>
      <c r="D25" s="7">
        <f>Table214[[#This Row],[Employee''s Essential Occupation; update if required]]</f>
        <v>0</v>
      </c>
      <c r="E25" s="116">
        <f t="shared" si="4"/>
        <v>1</v>
      </c>
      <c r="F25" s="116">
        <f t="shared" si="4"/>
        <v>0</v>
      </c>
      <c r="G25" s="80"/>
      <c r="H25" s="114">
        <f>Table214[[#This Row],[Hourly Rate             (no less than $13.71, no more than $20.00); update if required]]</f>
        <v>0</v>
      </c>
      <c r="I25" s="82">
        <v>0</v>
      </c>
      <c r="J25" s="115">
        <f t="shared" si="3"/>
        <v>20</v>
      </c>
      <c r="K25" s="115" t="str">
        <f t="shared" si="0"/>
        <v>$4.00</v>
      </c>
      <c r="L25" s="130" t="str">
        <f t="shared" si="1"/>
        <v>0</v>
      </c>
      <c r="M25" s="107">
        <f>Table214[[#This Row],[Hours to Date - Cannot Exceed 640]]+Table215[[#This Row],[Regular Worked Hours (Excludes OT and nonworked STAT)]]</f>
        <v>0</v>
      </c>
    </row>
    <row r="26" spans="1:13" s="108" customFormat="1" ht="30.75" customHeight="1" x14ac:dyDescent="0.25">
      <c r="A26" s="113">
        <f>'Information Sheet-COMPLETE 1st'!A33</f>
        <v>0</v>
      </c>
      <c r="B26" s="107">
        <f>'Information Sheet-COMPLETE 1st'!B33</f>
        <v>0</v>
      </c>
      <c r="C26" s="2"/>
      <c r="D26" s="7">
        <f>Table214[[#This Row],[Employee''s Essential Occupation; update if required]]</f>
        <v>0</v>
      </c>
      <c r="E26" s="116">
        <f t="shared" si="4"/>
        <v>1</v>
      </c>
      <c r="F26" s="116">
        <f t="shared" si="4"/>
        <v>0</v>
      </c>
      <c r="G26" s="80"/>
      <c r="H26" s="114">
        <f>Table214[[#This Row],[Hourly Rate             (no less than $13.71, no more than $20.00); update if required]]</f>
        <v>0</v>
      </c>
      <c r="I26" s="82">
        <v>0</v>
      </c>
      <c r="J26" s="115">
        <f t="shared" si="3"/>
        <v>20</v>
      </c>
      <c r="K26" s="115" t="str">
        <f t="shared" si="0"/>
        <v>$4.00</v>
      </c>
      <c r="L26" s="130" t="str">
        <f t="shared" si="1"/>
        <v>0</v>
      </c>
      <c r="M26" s="107">
        <f>Table214[[#This Row],[Hours to Date - Cannot Exceed 640]]+Table215[[#This Row],[Regular Worked Hours (Excludes OT and nonworked STAT)]]</f>
        <v>0</v>
      </c>
    </row>
    <row r="27" spans="1:13" s="108" customFormat="1" ht="30.75" customHeight="1" x14ac:dyDescent="0.25">
      <c r="A27" s="113">
        <f>'Information Sheet-COMPLETE 1st'!A34</f>
        <v>0</v>
      </c>
      <c r="B27" s="107">
        <f>'Information Sheet-COMPLETE 1st'!B34</f>
        <v>0</v>
      </c>
      <c r="C27" s="2"/>
      <c r="D27" s="7">
        <f>Table214[[#This Row],[Employee''s Essential Occupation; update if required]]</f>
        <v>0</v>
      </c>
      <c r="E27" s="116">
        <f t="shared" si="4"/>
        <v>1</v>
      </c>
      <c r="F27" s="116">
        <f t="shared" si="4"/>
        <v>0</v>
      </c>
      <c r="G27" s="80"/>
      <c r="H27" s="114">
        <f>Table214[[#This Row],[Hourly Rate             (no less than $13.71, no more than $20.00); update if required]]</f>
        <v>0</v>
      </c>
      <c r="I27" s="82">
        <v>0</v>
      </c>
      <c r="J27" s="115">
        <f t="shared" si="3"/>
        <v>20</v>
      </c>
      <c r="K27" s="115" t="str">
        <f t="shared" si="0"/>
        <v>$4.00</v>
      </c>
      <c r="L27" s="130" t="str">
        <f t="shared" si="1"/>
        <v>0</v>
      </c>
      <c r="M27" s="107">
        <f>Table214[[#This Row],[Hours to Date - Cannot Exceed 640]]+Table215[[#This Row],[Regular Worked Hours (Excludes OT and nonworked STAT)]]</f>
        <v>0</v>
      </c>
    </row>
    <row r="28" spans="1:13" s="108" customFormat="1" ht="30.75" customHeight="1" x14ac:dyDescent="0.25">
      <c r="A28" s="113">
        <f>'Information Sheet-COMPLETE 1st'!A35</f>
        <v>0</v>
      </c>
      <c r="B28" s="107">
        <f>'Information Sheet-COMPLETE 1st'!B35</f>
        <v>0</v>
      </c>
      <c r="C28" s="2"/>
      <c r="D28" s="7">
        <f>Table214[[#This Row],[Employee''s Essential Occupation; update if required]]</f>
        <v>0</v>
      </c>
      <c r="E28" s="116">
        <f t="shared" si="4"/>
        <v>1</v>
      </c>
      <c r="F28" s="116">
        <f t="shared" si="4"/>
        <v>0</v>
      </c>
      <c r="G28" s="80"/>
      <c r="H28" s="114">
        <f>Table214[[#This Row],[Hourly Rate             (no less than $13.71, no more than $20.00); update if required]]</f>
        <v>0</v>
      </c>
      <c r="I28" s="82">
        <v>0</v>
      </c>
      <c r="J28" s="115">
        <f t="shared" si="3"/>
        <v>20</v>
      </c>
      <c r="K28" s="115" t="str">
        <f t="shared" si="0"/>
        <v>$4.00</v>
      </c>
      <c r="L28" s="130" t="str">
        <f t="shared" si="1"/>
        <v>0</v>
      </c>
      <c r="M28" s="107">
        <f>Table214[[#This Row],[Hours to Date - Cannot Exceed 640]]+Table215[[#This Row],[Regular Worked Hours (Excludes OT and nonworked STAT)]]</f>
        <v>0</v>
      </c>
    </row>
    <row r="29" spans="1:13" s="108" customFormat="1" ht="30.75" customHeight="1" x14ac:dyDescent="0.25">
      <c r="A29" s="113">
        <f>'Information Sheet-COMPLETE 1st'!A36</f>
        <v>0</v>
      </c>
      <c r="B29" s="107">
        <f>'Information Sheet-COMPLETE 1st'!B36</f>
        <v>0</v>
      </c>
      <c r="C29" s="2"/>
      <c r="D29" s="7">
        <f>Table214[[#This Row],[Employee''s Essential Occupation; update if required]]</f>
        <v>0</v>
      </c>
      <c r="E29" s="116">
        <f t="shared" si="4"/>
        <v>1</v>
      </c>
      <c r="F29" s="116">
        <f t="shared" si="4"/>
        <v>0</v>
      </c>
      <c r="G29" s="80"/>
      <c r="H29" s="114">
        <f>Table214[[#This Row],[Hourly Rate             (no less than $13.71, no more than $20.00); update if required]]</f>
        <v>0</v>
      </c>
      <c r="I29" s="82">
        <v>0</v>
      </c>
      <c r="J29" s="115">
        <f t="shared" si="3"/>
        <v>20</v>
      </c>
      <c r="K29" s="115" t="str">
        <f t="shared" si="0"/>
        <v>$4.00</v>
      </c>
      <c r="L29" s="130" t="str">
        <f t="shared" si="1"/>
        <v>0</v>
      </c>
      <c r="M29" s="107">
        <f>Table214[[#This Row],[Hours to Date - Cannot Exceed 640]]+Table215[[#This Row],[Regular Worked Hours (Excludes OT and nonworked STAT)]]</f>
        <v>0</v>
      </c>
    </row>
    <row r="30" spans="1:13" s="108" customFormat="1" ht="30.75" customHeight="1" x14ac:dyDescent="0.25">
      <c r="A30" s="113">
        <f>'Information Sheet-COMPLETE 1st'!A37</f>
        <v>0</v>
      </c>
      <c r="B30" s="107">
        <f>'Information Sheet-COMPLETE 1st'!B37</f>
        <v>0</v>
      </c>
      <c r="C30" s="2"/>
      <c r="D30" s="7">
        <f>Table214[[#This Row],[Employee''s Essential Occupation; update if required]]</f>
        <v>0</v>
      </c>
      <c r="E30" s="116">
        <f t="shared" si="4"/>
        <v>1</v>
      </c>
      <c r="F30" s="116">
        <f t="shared" si="4"/>
        <v>0</v>
      </c>
      <c r="G30" s="80"/>
      <c r="H30" s="114">
        <f>Table214[[#This Row],[Hourly Rate             (no less than $13.71, no more than $20.00); update if required]]</f>
        <v>0</v>
      </c>
      <c r="I30" s="82">
        <v>0</v>
      </c>
      <c r="J30" s="115">
        <f t="shared" si="3"/>
        <v>20</v>
      </c>
      <c r="K30" s="115" t="str">
        <f t="shared" si="0"/>
        <v>$4.00</v>
      </c>
      <c r="L30" s="130" t="str">
        <f t="shared" si="1"/>
        <v>0</v>
      </c>
      <c r="M30" s="107">
        <f>Table214[[#This Row],[Hours to Date - Cannot Exceed 640]]+Table215[[#This Row],[Regular Worked Hours (Excludes OT and nonworked STAT)]]</f>
        <v>0</v>
      </c>
    </row>
    <row r="31" spans="1:13" s="108" customFormat="1" ht="30.75" customHeight="1" x14ac:dyDescent="0.25">
      <c r="A31" s="113">
        <f>'Information Sheet-COMPLETE 1st'!A38</f>
        <v>0</v>
      </c>
      <c r="B31" s="107">
        <f>'Information Sheet-COMPLETE 1st'!B38</f>
        <v>0</v>
      </c>
      <c r="C31" s="2"/>
      <c r="D31" s="7">
        <f>Table214[[#This Row],[Employee''s Essential Occupation; update if required]]</f>
        <v>0</v>
      </c>
      <c r="E31" s="116">
        <f t="shared" si="4"/>
        <v>1</v>
      </c>
      <c r="F31" s="116">
        <f t="shared" si="4"/>
        <v>0</v>
      </c>
      <c r="G31" s="80"/>
      <c r="H31" s="114">
        <f>Table214[[#This Row],[Hourly Rate             (no less than $13.71, no more than $20.00); update if required]]</f>
        <v>0</v>
      </c>
      <c r="I31" s="82">
        <v>0</v>
      </c>
      <c r="J31" s="115">
        <f t="shared" si="3"/>
        <v>20</v>
      </c>
      <c r="K31" s="115" t="str">
        <f t="shared" si="0"/>
        <v>$4.00</v>
      </c>
      <c r="L31" s="130" t="str">
        <f t="shared" si="1"/>
        <v>0</v>
      </c>
      <c r="M31" s="107">
        <f>Table214[[#This Row],[Hours to Date - Cannot Exceed 640]]+Table215[[#This Row],[Regular Worked Hours (Excludes OT and nonworked STAT)]]</f>
        <v>0</v>
      </c>
    </row>
    <row r="32" spans="1:13" s="108" customFormat="1" ht="30.75" customHeight="1" x14ac:dyDescent="0.25">
      <c r="A32" s="113">
        <f>'Information Sheet-COMPLETE 1st'!A39</f>
        <v>0</v>
      </c>
      <c r="B32" s="107">
        <f>'Information Sheet-COMPLETE 1st'!B39</f>
        <v>0</v>
      </c>
      <c r="C32" s="2"/>
      <c r="D32" s="7">
        <f>Table214[[#This Row],[Employee''s Essential Occupation; update if required]]</f>
        <v>0</v>
      </c>
      <c r="E32" s="116">
        <f t="shared" si="4"/>
        <v>1</v>
      </c>
      <c r="F32" s="116">
        <f t="shared" si="4"/>
        <v>0</v>
      </c>
      <c r="G32" s="80"/>
      <c r="H32" s="114">
        <f>Table214[[#This Row],[Hourly Rate             (no less than $13.71, no more than $20.00); update if required]]</f>
        <v>0</v>
      </c>
      <c r="I32" s="82">
        <v>0</v>
      </c>
      <c r="J32" s="115">
        <f t="shared" si="3"/>
        <v>20</v>
      </c>
      <c r="K32" s="115" t="str">
        <f t="shared" si="0"/>
        <v>$4.00</v>
      </c>
      <c r="L32" s="130" t="str">
        <f t="shared" si="1"/>
        <v>0</v>
      </c>
      <c r="M32" s="107">
        <f>Table214[[#This Row],[Hours to Date - Cannot Exceed 640]]+Table215[[#This Row],[Regular Worked Hours (Excludes OT and nonworked STAT)]]</f>
        <v>0</v>
      </c>
    </row>
    <row r="33" spans="1:13" s="108" customFormat="1" ht="30.75" customHeight="1" x14ac:dyDescent="0.25">
      <c r="A33" s="113">
        <f>'Information Sheet-COMPLETE 1st'!A40</f>
        <v>0</v>
      </c>
      <c r="B33" s="107">
        <f>'Information Sheet-COMPLETE 1st'!B40</f>
        <v>0</v>
      </c>
      <c r="C33" s="2"/>
      <c r="D33" s="7">
        <f>Table214[[#This Row],[Employee''s Essential Occupation; update if required]]</f>
        <v>0</v>
      </c>
      <c r="E33" s="116">
        <f t="shared" si="4"/>
        <v>1</v>
      </c>
      <c r="F33" s="116">
        <f t="shared" si="4"/>
        <v>0</v>
      </c>
      <c r="G33" s="80"/>
      <c r="H33" s="114">
        <f>Table214[[#This Row],[Hourly Rate             (no less than $13.71, no more than $20.00); update if required]]</f>
        <v>0</v>
      </c>
      <c r="I33" s="82">
        <v>0</v>
      </c>
      <c r="J33" s="115">
        <f t="shared" si="3"/>
        <v>20</v>
      </c>
      <c r="K33" s="115" t="str">
        <f t="shared" si="0"/>
        <v>$4.00</v>
      </c>
      <c r="L33" s="130" t="str">
        <f t="shared" si="1"/>
        <v>0</v>
      </c>
      <c r="M33" s="107">
        <f>Table214[[#This Row],[Hours to Date - Cannot Exceed 640]]+Table215[[#This Row],[Regular Worked Hours (Excludes OT and nonworked STAT)]]</f>
        <v>0</v>
      </c>
    </row>
    <row r="34" spans="1:13" s="108" customFormat="1" ht="30.75" customHeight="1" x14ac:dyDescent="0.25">
      <c r="A34" s="113">
        <f>'Information Sheet-COMPLETE 1st'!A41</f>
        <v>0</v>
      </c>
      <c r="B34" s="107">
        <f>'Information Sheet-COMPLETE 1st'!B41</f>
        <v>0</v>
      </c>
      <c r="C34" s="2"/>
      <c r="D34" s="7">
        <f>Table214[[#This Row],[Employee''s Essential Occupation; update if required]]</f>
        <v>0</v>
      </c>
      <c r="E34" s="116">
        <f t="shared" si="4"/>
        <v>1</v>
      </c>
      <c r="F34" s="116">
        <f t="shared" si="4"/>
        <v>0</v>
      </c>
      <c r="G34" s="80"/>
      <c r="H34" s="114">
        <f>Table214[[#This Row],[Hourly Rate             (no less than $13.71, no more than $20.00); update if required]]</f>
        <v>0</v>
      </c>
      <c r="I34" s="82">
        <v>0</v>
      </c>
      <c r="J34" s="115">
        <f t="shared" si="3"/>
        <v>20</v>
      </c>
      <c r="K34" s="115" t="str">
        <f t="shared" si="0"/>
        <v>$4.00</v>
      </c>
      <c r="L34" s="130" t="str">
        <f t="shared" si="1"/>
        <v>0</v>
      </c>
      <c r="M34" s="107">
        <f>Table214[[#This Row],[Hours to Date - Cannot Exceed 640]]+Table215[[#This Row],[Regular Worked Hours (Excludes OT and nonworked STAT)]]</f>
        <v>0</v>
      </c>
    </row>
    <row r="35" spans="1:13" s="108" customFormat="1" ht="30.75" customHeight="1" x14ac:dyDescent="0.25">
      <c r="A35" s="113">
        <f>'Information Sheet-COMPLETE 1st'!A42</f>
        <v>0</v>
      </c>
      <c r="B35" s="107">
        <f>'Information Sheet-COMPLETE 1st'!B42</f>
        <v>0</v>
      </c>
      <c r="C35" s="2"/>
      <c r="D35" s="7">
        <f>Table214[[#This Row],[Employee''s Essential Occupation; update if required]]</f>
        <v>0</v>
      </c>
      <c r="E35" s="116">
        <f t="shared" si="4"/>
        <v>1</v>
      </c>
      <c r="F35" s="116">
        <f t="shared" si="4"/>
        <v>0</v>
      </c>
      <c r="G35" s="80"/>
      <c r="H35" s="114">
        <f>Table214[[#This Row],[Hourly Rate             (no less than $13.71, no more than $20.00); update if required]]</f>
        <v>0</v>
      </c>
      <c r="I35" s="82">
        <v>0</v>
      </c>
      <c r="J35" s="115">
        <f t="shared" si="3"/>
        <v>20</v>
      </c>
      <c r="K35" s="115" t="str">
        <f t="shared" si="0"/>
        <v>$4.00</v>
      </c>
      <c r="L35" s="130" t="str">
        <f t="shared" si="1"/>
        <v>0</v>
      </c>
      <c r="M35" s="107">
        <f>Table214[[#This Row],[Hours to Date - Cannot Exceed 640]]+Table215[[#This Row],[Regular Worked Hours (Excludes OT and nonworked STAT)]]</f>
        <v>0</v>
      </c>
    </row>
    <row r="36" spans="1:13" s="108" customFormat="1" ht="30.75" customHeight="1" x14ac:dyDescent="0.25">
      <c r="A36" s="113">
        <f>'Information Sheet-COMPLETE 1st'!A43</f>
        <v>0</v>
      </c>
      <c r="B36" s="107">
        <f>'Information Sheet-COMPLETE 1st'!B43</f>
        <v>0</v>
      </c>
      <c r="C36" s="2"/>
      <c r="D36" s="7">
        <f>Table214[[#This Row],[Employee''s Essential Occupation; update if required]]</f>
        <v>0</v>
      </c>
      <c r="E36" s="116">
        <f t="shared" si="4"/>
        <v>1</v>
      </c>
      <c r="F36" s="116">
        <f t="shared" si="4"/>
        <v>0</v>
      </c>
      <c r="G36" s="80"/>
      <c r="H36" s="114">
        <f>Table214[[#This Row],[Hourly Rate             (no less than $13.71, no more than $20.00); update if required]]</f>
        <v>0</v>
      </c>
      <c r="I36" s="82">
        <v>0</v>
      </c>
      <c r="J36" s="115">
        <f t="shared" si="3"/>
        <v>20</v>
      </c>
      <c r="K36" s="115" t="str">
        <f t="shared" si="0"/>
        <v>$4.00</v>
      </c>
      <c r="L36" s="130" t="str">
        <f t="shared" si="1"/>
        <v>0</v>
      </c>
      <c r="M36" s="107">
        <f>Table214[[#This Row],[Hours to Date - Cannot Exceed 640]]+Table215[[#This Row],[Regular Worked Hours (Excludes OT and nonworked STAT)]]</f>
        <v>0</v>
      </c>
    </row>
    <row r="37" spans="1:13" s="108" customFormat="1" ht="30.75" customHeight="1" x14ac:dyDescent="0.25">
      <c r="A37" s="113">
        <f>'Information Sheet-COMPLETE 1st'!A44</f>
        <v>0</v>
      </c>
      <c r="B37" s="107">
        <f>'Information Sheet-COMPLETE 1st'!B44</f>
        <v>0</v>
      </c>
      <c r="C37" s="2"/>
      <c r="D37" s="7">
        <f>Table214[[#This Row],[Employee''s Essential Occupation; update if required]]</f>
        <v>0</v>
      </c>
      <c r="E37" s="116">
        <f t="shared" si="4"/>
        <v>1</v>
      </c>
      <c r="F37" s="116">
        <f t="shared" si="4"/>
        <v>0</v>
      </c>
      <c r="G37" s="80"/>
      <c r="H37" s="114">
        <f>Table214[[#This Row],[Hourly Rate             (no less than $13.71, no more than $20.00); update if required]]</f>
        <v>0</v>
      </c>
      <c r="I37" s="82">
        <v>0</v>
      </c>
      <c r="J37" s="115">
        <f t="shared" si="3"/>
        <v>20</v>
      </c>
      <c r="K37" s="115" t="str">
        <f t="shared" si="0"/>
        <v>$4.00</v>
      </c>
      <c r="L37" s="130" t="str">
        <f t="shared" si="1"/>
        <v>0</v>
      </c>
      <c r="M37" s="107">
        <f>Table214[[#This Row],[Hours to Date - Cannot Exceed 640]]+Table215[[#This Row],[Regular Worked Hours (Excludes OT and nonworked STAT)]]</f>
        <v>0</v>
      </c>
    </row>
    <row r="38" spans="1:13" s="108" customFormat="1" ht="30.75" customHeight="1" x14ac:dyDescent="0.25">
      <c r="A38" s="113">
        <f>'Information Sheet-COMPLETE 1st'!A45</f>
        <v>0</v>
      </c>
      <c r="B38" s="107">
        <f>'Information Sheet-COMPLETE 1st'!B45</f>
        <v>0</v>
      </c>
      <c r="C38" s="2"/>
      <c r="D38" s="7">
        <f>Table214[[#This Row],[Employee''s Essential Occupation; update if required]]</f>
        <v>0</v>
      </c>
      <c r="E38" s="116">
        <f t="shared" si="4"/>
        <v>1</v>
      </c>
      <c r="F38" s="116">
        <f t="shared" si="4"/>
        <v>0</v>
      </c>
      <c r="G38" s="80"/>
      <c r="H38" s="114">
        <f>Table214[[#This Row],[Hourly Rate             (no less than $13.71, no more than $20.00); update if required]]</f>
        <v>0</v>
      </c>
      <c r="I38" s="82">
        <v>0</v>
      </c>
      <c r="J38" s="115">
        <f t="shared" si="3"/>
        <v>20</v>
      </c>
      <c r="K38" s="115" t="str">
        <f t="shared" ref="K38:K69" si="5">IF(AND(J38&lt;=3.99,L45&gt;(-100)),J38,"$4.00")</f>
        <v>$4.00</v>
      </c>
      <c r="L38" s="130" t="str">
        <f t="shared" ref="L38:L69" si="6">IF(OR(H38&gt;19.99,H38&lt;13.71),"0",I38*K38)</f>
        <v>0</v>
      </c>
      <c r="M38" s="107">
        <f>Table214[[#This Row],[Hours to Date - Cannot Exceed 640]]+Table215[[#This Row],[Regular Worked Hours (Excludes OT and nonworked STAT)]]</f>
        <v>0</v>
      </c>
    </row>
    <row r="39" spans="1:13" s="108" customFormat="1" ht="30.75" customHeight="1" x14ac:dyDescent="0.25">
      <c r="A39" s="113">
        <f>'Information Sheet-COMPLETE 1st'!A46</f>
        <v>0</v>
      </c>
      <c r="B39" s="107">
        <f>'Information Sheet-COMPLETE 1st'!B46</f>
        <v>0</v>
      </c>
      <c r="C39" s="2"/>
      <c r="D39" s="7">
        <f>Table214[[#This Row],[Employee''s Essential Occupation; update if required]]</f>
        <v>0</v>
      </c>
      <c r="E39" s="116">
        <f t="shared" ref="E39:F54" si="7">E38</f>
        <v>1</v>
      </c>
      <c r="F39" s="116">
        <f t="shared" si="7"/>
        <v>0</v>
      </c>
      <c r="G39" s="80"/>
      <c r="H39" s="114">
        <f>Table214[[#This Row],[Hourly Rate             (no less than $13.71, no more than $20.00); update if required]]</f>
        <v>0</v>
      </c>
      <c r="I39" s="82">
        <v>0</v>
      </c>
      <c r="J39" s="115">
        <f t="shared" si="3"/>
        <v>20</v>
      </c>
      <c r="K39" s="115" t="str">
        <f t="shared" si="5"/>
        <v>$4.00</v>
      </c>
      <c r="L39" s="130" t="str">
        <f t="shared" si="6"/>
        <v>0</v>
      </c>
      <c r="M39" s="107">
        <f>Table214[[#This Row],[Hours to Date - Cannot Exceed 640]]+Table215[[#This Row],[Regular Worked Hours (Excludes OT and nonworked STAT)]]</f>
        <v>0</v>
      </c>
    </row>
    <row r="40" spans="1:13" s="108" customFormat="1" ht="30.75" customHeight="1" x14ac:dyDescent="0.25">
      <c r="A40" s="113">
        <f>'Information Sheet-COMPLETE 1st'!A47</f>
        <v>0</v>
      </c>
      <c r="B40" s="107">
        <f>'Information Sheet-COMPLETE 1st'!B47</f>
        <v>0</v>
      </c>
      <c r="C40" s="2"/>
      <c r="D40" s="7">
        <f>Table214[[#This Row],[Employee''s Essential Occupation; update if required]]</f>
        <v>0</v>
      </c>
      <c r="E40" s="116">
        <f t="shared" si="7"/>
        <v>1</v>
      </c>
      <c r="F40" s="116">
        <f t="shared" si="7"/>
        <v>0</v>
      </c>
      <c r="G40" s="80"/>
      <c r="H40" s="114">
        <f>Table214[[#This Row],[Hourly Rate             (no less than $13.71, no more than $20.00); update if required]]</f>
        <v>0</v>
      </c>
      <c r="I40" s="82">
        <v>0</v>
      </c>
      <c r="J40" s="115">
        <f t="shared" si="3"/>
        <v>20</v>
      </c>
      <c r="K40" s="115" t="str">
        <f t="shared" si="5"/>
        <v>$4.00</v>
      </c>
      <c r="L40" s="130" t="str">
        <f t="shared" si="6"/>
        <v>0</v>
      </c>
      <c r="M40" s="107">
        <f>Table214[[#This Row],[Hours to Date - Cannot Exceed 640]]+Table215[[#This Row],[Regular Worked Hours (Excludes OT and nonworked STAT)]]</f>
        <v>0</v>
      </c>
    </row>
    <row r="41" spans="1:13" s="108" customFormat="1" ht="30.75" customHeight="1" x14ac:dyDescent="0.25">
      <c r="A41" s="113">
        <f>'Information Sheet-COMPLETE 1st'!A48</f>
        <v>0</v>
      </c>
      <c r="B41" s="107">
        <f>'Information Sheet-COMPLETE 1st'!B48</f>
        <v>0</v>
      </c>
      <c r="C41" s="2"/>
      <c r="D41" s="7">
        <f>Table214[[#This Row],[Employee''s Essential Occupation; update if required]]</f>
        <v>0</v>
      </c>
      <c r="E41" s="116">
        <f t="shared" si="7"/>
        <v>1</v>
      </c>
      <c r="F41" s="116">
        <f t="shared" si="7"/>
        <v>0</v>
      </c>
      <c r="G41" s="80"/>
      <c r="H41" s="114">
        <f>Table214[[#This Row],[Hourly Rate             (no less than $13.71, no more than $20.00); update if required]]</f>
        <v>0</v>
      </c>
      <c r="I41" s="82">
        <v>0</v>
      </c>
      <c r="J41" s="115">
        <f t="shared" si="3"/>
        <v>20</v>
      </c>
      <c r="K41" s="115" t="str">
        <f t="shared" si="5"/>
        <v>$4.00</v>
      </c>
      <c r="L41" s="130" t="str">
        <f t="shared" si="6"/>
        <v>0</v>
      </c>
      <c r="M41" s="107">
        <f>Table214[[#This Row],[Hours to Date - Cannot Exceed 640]]+Table215[[#This Row],[Regular Worked Hours (Excludes OT and nonworked STAT)]]</f>
        <v>0</v>
      </c>
    </row>
    <row r="42" spans="1:13" s="108" customFormat="1" ht="30.75" customHeight="1" x14ac:dyDescent="0.25">
      <c r="A42" s="113">
        <f>'Information Sheet-COMPLETE 1st'!A49</f>
        <v>0</v>
      </c>
      <c r="B42" s="107">
        <f>'Information Sheet-COMPLETE 1st'!B49</f>
        <v>0</v>
      </c>
      <c r="C42" s="2"/>
      <c r="D42" s="7">
        <f>Table214[[#This Row],[Employee''s Essential Occupation; update if required]]</f>
        <v>0</v>
      </c>
      <c r="E42" s="116">
        <f t="shared" si="7"/>
        <v>1</v>
      </c>
      <c r="F42" s="116">
        <f t="shared" si="7"/>
        <v>0</v>
      </c>
      <c r="G42" s="80"/>
      <c r="H42" s="114">
        <f>Table214[[#This Row],[Hourly Rate             (no less than $13.71, no more than $20.00); update if required]]</f>
        <v>0</v>
      </c>
      <c r="I42" s="82">
        <v>0</v>
      </c>
      <c r="J42" s="115">
        <f t="shared" si="3"/>
        <v>20</v>
      </c>
      <c r="K42" s="115" t="str">
        <f t="shared" si="5"/>
        <v>$4.00</v>
      </c>
      <c r="L42" s="130" t="str">
        <f t="shared" si="6"/>
        <v>0</v>
      </c>
      <c r="M42" s="107">
        <f>Table214[[#This Row],[Hours to Date - Cannot Exceed 640]]+Table215[[#This Row],[Regular Worked Hours (Excludes OT and nonworked STAT)]]</f>
        <v>0</v>
      </c>
    </row>
    <row r="43" spans="1:13" s="108" customFormat="1" ht="30.75" customHeight="1" x14ac:dyDescent="0.25">
      <c r="A43" s="113">
        <f>'Information Sheet-COMPLETE 1st'!A50</f>
        <v>0</v>
      </c>
      <c r="B43" s="107">
        <f>'Information Sheet-COMPLETE 1st'!B50</f>
        <v>0</v>
      </c>
      <c r="C43" s="2"/>
      <c r="D43" s="7">
        <f>Table214[[#This Row],[Employee''s Essential Occupation; update if required]]</f>
        <v>0</v>
      </c>
      <c r="E43" s="116">
        <f t="shared" si="7"/>
        <v>1</v>
      </c>
      <c r="F43" s="116">
        <f t="shared" si="7"/>
        <v>0</v>
      </c>
      <c r="G43" s="80"/>
      <c r="H43" s="114">
        <f>Table214[[#This Row],[Hourly Rate             (no less than $13.71, no more than $20.00); update if required]]</f>
        <v>0</v>
      </c>
      <c r="I43" s="82">
        <v>0</v>
      </c>
      <c r="J43" s="115">
        <f t="shared" si="3"/>
        <v>20</v>
      </c>
      <c r="K43" s="115" t="str">
        <f t="shared" si="5"/>
        <v>$4.00</v>
      </c>
      <c r="L43" s="130" t="str">
        <f t="shared" si="6"/>
        <v>0</v>
      </c>
      <c r="M43" s="107">
        <f>Table214[[#This Row],[Hours to Date - Cannot Exceed 640]]+Table215[[#This Row],[Regular Worked Hours (Excludes OT and nonworked STAT)]]</f>
        <v>0</v>
      </c>
    </row>
    <row r="44" spans="1:13" s="108" customFormat="1" ht="30.75" customHeight="1" x14ac:dyDescent="0.25">
      <c r="A44" s="113">
        <f>'Information Sheet-COMPLETE 1st'!A51</f>
        <v>0</v>
      </c>
      <c r="B44" s="107">
        <f>'Information Sheet-COMPLETE 1st'!B51</f>
        <v>0</v>
      </c>
      <c r="C44" s="2"/>
      <c r="D44" s="7">
        <f>Table214[[#This Row],[Employee''s Essential Occupation; update if required]]</f>
        <v>0</v>
      </c>
      <c r="E44" s="116">
        <f t="shared" si="7"/>
        <v>1</v>
      </c>
      <c r="F44" s="116">
        <f t="shared" si="7"/>
        <v>0</v>
      </c>
      <c r="G44" s="80"/>
      <c r="H44" s="114">
        <f>Table214[[#This Row],[Hourly Rate             (no less than $13.71, no more than $20.00); update if required]]</f>
        <v>0</v>
      </c>
      <c r="I44" s="82">
        <v>0</v>
      </c>
      <c r="J44" s="115">
        <f t="shared" si="3"/>
        <v>20</v>
      </c>
      <c r="K44" s="115" t="str">
        <f t="shared" si="5"/>
        <v>$4.00</v>
      </c>
      <c r="L44" s="130" t="str">
        <f t="shared" si="6"/>
        <v>0</v>
      </c>
      <c r="M44" s="107">
        <f>Table214[[#This Row],[Hours to Date - Cannot Exceed 640]]+Table215[[#This Row],[Regular Worked Hours (Excludes OT and nonworked STAT)]]</f>
        <v>0</v>
      </c>
    </row>
    <row r="45" spans="1:13" s="108" customFormat="1" ht="30.75" customHeight="1" x14ac:dyDescent="0.25">
      <c r="A45" s="113">
        <f>'Information Sheet-COMPLETE 1st'!A52</f>
        <v>0</v>
      </c>
      <c r="B45" s="107">
        <f>'Information Sheet-COMPLETE 1st'!B52</f>
        <v>0</v>
      </c>
      <c r="C45" s="2"/>
      <c r="D45" s="7">
        <f>Table214[[#This Row],[Employee''s Essential Occupation; update if required]]</f>
        <v>0</v>
      </c>
      <c r="E45" s="116">
        <f t="shared" si="7"/>
        <v>1</v>
      </c>
      <c r="F45" s="116">
        <f t="shared" si="7"/>
        <v>0</v>
      </c>
      <c r="G45" s="80"/>
      <c r="H45" s="114">
        <f>Table214[[#This Row],[Hourly Rate             (no less than $13.71, no more than $20.00); update if required]]</f>
        <v>0</v>
      </c>
      <c r="I45" s="82">
        <v>0</v>
      </c>
      <c r="J45" s="115">
        <f t="shared" si="3"/>
        <v>20</v>
      </c>
      <c r="K45" s="115" t="str">
        <f t="shared" si="5"/>
        <v>$4.00</v>
      </c>
      <c r="L45" s="130" t="str">
        <f t="shared" si="6"/>
        <v>0</v>
      </c>
      <c r="M45" s="107">
        <f>Table214[[#This Row],[Hours to Date - Cannot Exceed 640]]+Table215[[#This Row],[Regular Worked Hours (Excludes OT and nonworked STAT)]]</f>
        <v>0</v>
      </c>
    </row>
    <row r="46" spans="1:13" s="108" customFormat="1" ht="30.75" customHeight="1" x14ac:dyDescent="0.25">
      <c r="A46" s="113">
        <f>'Information Sheet-COMPLETE 1st'!A53</f>
        <v>0</v>
      </c>
      <c r="B46" s="107">
        <f>'Information Sheet-COMPLETE 1st'!B53</f>
        <v>0</v>
      </c>
      <c r="C46" s="2"/>
      <c r="D46" s="7">
        <f>Table214[[#This Row],[Employee''s Essential Occupation; update if required]]</f>
        <v>0</v>
      </c>
      <c r="E46" s="116">
        <f t="shared" si="7"/>
        <v>1</v>
      </c>
      <c r="F46" s="116">
        <f t="shared" si="7"/>
        <v>0</v>
      </c>
      <c r="G46" s="80"/>
      <c r="H46" s="114">
        <f>Table214[[#This Row],[Hourly Rate             (no less than $13.71, no more than $20.00); update if required]]</f>
        <v>0</v>
      </c>
      <c r="I46" s="82">
        <v>0</v>
      </c>
      <c r="J46" s="115">
        <f t="shared" si="3"/>
        <v>20</v>
      </c>
      <c r="K46" s="115" t="str">
        <f t="shared" si="5"/>
        <v>$4.00</v>
      </c>
      <c r="L46" s="130" t="str">
        <f t="shared" si="6"/>
        <v>0</v>
      </c>
      <c r="M46" s="107">
        <f>Table214[[#This Row],[Hours to Date - Cannot Exceed 640]]+Table215[[#This Row],[Regular Worked Hours (Excludes OT and nonworked STAT)]]</f>
        <v>0</v>
      </c>
    </row>
    <row r="47" spans="1:13" s="108" customFormat="1" ht="30.75" customHeight="1" x14ac:dyDescent="0.25">
      <c r="A47" s="113">
        <f>'Information Sheet-COMPLETE 1st'!A54</f>
        <v>0</v>
      </c>
      <c r="B47" s="107">
        <f>'Information Sheet-COMPLETE 1st'!B54</f>
        <v>0</v>
      </c>
      <c r="C47" s="2"/>
      <c r="D47" s="7">
        <f>Table214[[#This Row],[Employee''s Essential Occupation; update if required]]</f>
        <v>0</v>
      </c>
      <c r="E47" s="116">
        <f t="shared" si="7"/>
        <v>1</v>
      </c>
      <c r="F47" s="116">
        <f t="shared" si="7"/>
        <v>0</v>
      </c>
      <c r="G47" s="80"/>
      <c r="H47" s="114">
        <f>Table214[[#This Row],[Hourly Rate             (no less than $13.71, no more than $20.00); update if required]]</f>
        <v>0</v>
      </c>
      <c r="I47" s="82">
        <v>0</v>
      </c>
      <c r="J47" s="115">
        <f t="shared" si="3"/>
        <v>20</v>
      </c>
      <c r="K47" s="115" t="str">
        <f t="shared" si="5"/>
        <v>$4.00</v>
      </c>
      <c r="L47" s="130" t="str">
        <f t="shared" si="6"/>
        <v>0</v>
      </c>
      <c r="M47" s="107">
        <f>Table214[[#This Row],[Hours to Date - Cannot Exceed 640]]+Table215[[#This Row],[Regular Worked Hours (Excludes OT and nonworked STAT)]]</f>
        <v>0</v>
      </c>
    </row>
    <row r="48" spans="1:13" s="108" customFormat="1" ht="30.75" customHeight="1" x14ac:dyDescent="0.25">
      <c r="A48" s="113">
        <f>'Information Sheet-COMPLETE 1st'!A55</f>
        <v>0</v>
      </c>
      <c r="B48" s="107">
        <f>'Information Sheet-COMPLETE 1st'!B55</f>
        <v>0</v>
      </c>
      <c r="C48" s="2"/>
      <c r="D48" s="7">
        <f>Table214[[#This Row],[Employee''s Essential Occupation; update if required]]</f>
        <v>0</v>
      </c>
      <c r="E48" s="116">
        <f t="shared" si="7"/>
        <v>1</v>
      </c>
      <c r="F48" s="116">
        <f t="shared" si="7"/>
        <v>0</v>
      </c>
      <c r="G48" s="80"/>
      <c r="H48" s="114">
        <f>Table214[[#This Row],[Hourly Rate             (no less than $13.71, no more than $20.00); update if required]]</f>
        <v>0</v>
      </c>
      <c r="I48" s="82">
        <v>0</v>
      </c>
      <c r="J48" s="115">
        <f t="shared" si="3"/>
        <v>20</v>
      </c>
      <c r="K48" s="115" t="str">
        <f t="shared" si="5"/>
        <v>$4.00</v>
      </c>
      <c r="L48" s="130" t="str">
        <f t="shared" si="6"/>
        <v>0</v>
      </c>
      <c r="M48" s="107">
        <f>Table214[[#This Row],[Hours to Date - Cannot Exceed 640]]+Table215[[#This Row],[Regular Worked Hours (Excludes OT and nonworked STAT)]]</f>
        <v>0</v>
      </c>
    </row>
    <row r="49" spans="1:13" s="108" customFormat="1" ht="30.75" customHeight="1" x14ac:dyDescent="0.25">
      <c r="A49" s="113">
        <f>'Information Sheet-COMPLETE 1st'!A56</f>
        <v>0</v>
      </c>
      <c r="B49" s="107">
        <f>'Information Sheet-COMPLETE 1st'!B56</f>
        <v>0</v>
      </c>
      <c r="C49" s="2"/>
      <c r="D49" s="7">
        <f>Table214[[#This Row],[Employee''s Essential Occupation; update if required]]</f>
        <v>0</v>
      </c>
      <c r="E49" s="116">
        <f t="shared" si="7"/>
        <v>1</v>
      </c>
      <c r="F49" s="116">
        <f t="shared" si="7"/>
        <v>0</v>
      </c>
      <c r="G49" s="80"/>
      <c r="H49" s="114">
        <f>Table214[[#This Row],[Hourly Rate             (no less than $13.71, no more than $20.00); update if required]]</f>
        <v>0</v>
      </c>
      <c r="I49" s="82">
        <v>0</v>
      </c>
      <c r="J49" s="115">
        <f t="shared" si="3"/>
        <v>20</v>
      </c>
      <c r="K49" s="115" t="str">
        <f t="shared" si="5"/>
        <v>$4.00</v>
      </c>
      <c r="L49" s="130" t="str">
        <f t="shared" si="6"/>
        <v>0</v>
      </c>
      <c r="M49" s="107">
        <f>Table214[[#This Row],[Hours to Date - Cannot Exceed 640]]+Table215[[#This Row],[Regular Worked Hours (Excludes OT and nonworked STAT)]]</f>
        <v>0</v>
      </c>
    </row>
    <row r="50" spans="1:13" s="108" customFormat="1" ht="30.75" customHeight="1" x14ac:dyDescent="0.25">
      <c r="A50" s="113">
        <f>'Information Sheet-COMPLETE 1st'!A57</f>
        <v>0</v>
      </c>
      <c r="B50" s="107">
        <f>'Information Sheet-COMPLETE 1st'!B57</f>
        <v>0</v>
      </c>
      <c r="C50" s="2"/>
      <c r="D50" s="7">
        <f>Table214[[#This Row],[Employee''s Essential Occupation; update if required]]</f>
        <v>0</v>
      </c>
      <c r="E50" s="116">
        <f t="shared" si="7"/>
        <v>1</v>
      </c>
      <c r="F50" s="116">
        <f t="shared" si="7"/>
        <v>0</v>
      </c>
      <c r="G50" s="80"/>
      <c r="H50" s="114">
        <f>Table214[[#This Row],[Hourly Rate             (no less than $13.71, no more than $20.00); update if required]]</f>
        <v>0</v>
      </c>
      <c r="I50" s="82">
        <v>0</v>
      </c>
      <c r="J50" s="115">
        <f t="shared" si="3"/>
        <v>20</v>
      </c>
      <c r="K50" s="115" t="str">
        <f t="shared" si="5"/>
        <v>$4.00</v>
      </c>
      <c r="L50" s="130" t="str">
        <f t="shared" si="6"/>
        <v>0</v>
      </c>
      <c r="M50" s="107">
        <f>Table214[[#This Row],[Hours to Date - Cannot Exceed 640]]+Table215[[#This Row],[Regular Worked Hours (Excludes OT and nonworked STAT)]]</f>
        <v>0</v>
      </c>
    </row>
    <row r="51" spans="1:13" s="108" customFormat="1" ht="30.75" customHeight="1" x14ac:dyDescent="0.25">
      <c r="A51" s="113">
        <f>'Information Sheet-COMPLETE 1st'!A58</f>
        <v>0</v>
      </c>
      <c r="B51" s="107">
        <f>'Information Sheet-COMPLETE 1st'!B58</f>
        <v>0</v>
      </c>
      <c r="C51" s="2"/>
      <c r="D51" s="7">
        <f>Table214[[#This Row],[Employee''s Essential Occupation; update if required]]</f>
        <v>0</v>
      </c>
      <c r="E51" s="116">
        <f t="shared" si="7"/>
        <v>1</v>
      </c>
      <c r="F51" s="116">
        <f t="shared" si="7"/>
        <v>0</v>
      </c>
      <c r="G51" s="80"/>
      <c r="H51" s="114">
        <f>Table214[[#This Row],[Hourly Rate             (no less than $13.71, no more than $20.00); update if required]]</f>
        <v>0</v>
      </c>
      <c r="I51" s="82">
        <v>0</v>
      </c>
      <c r="J51" s="115">
        <f t="shared" si="3"/>
        <v>20</v>
      </c>
      <c r="K51" s="115" t="str">
        <f t="shared" si="5"/>
        <v>$4.00</v>
      </c>
      <c r="L51" s="130" t="str">
        <f t="shared" si="6"/>
        <v>0</v>
      </c>
      <c r="M51" s="107">
        <f>Table214[[#This Row],[Hours to Date - Cannot Exceed 640]]+Table215[[#This Row],[Regular Worked Hours (Excludes OT and nonworked STAT)]]</f>
        <v>0</v>
      </c>
    </row>
    <row r="52" spans="1:13" s="108" customFormat="1" ht="30.75" customHeight="1" x14ac:dyDescent="0.25">
      <c r="A52" s="113">
        <f>'Information Sheet-COMPLETE 1st'!A59</f>
        <v>0</v>
      </c>
      <c r="B52" s="107">
        <f>'Information Sheet-COMPLETE 1st'!B59</f>
        <v>0</v>
      </c>
      <c r="C52" s="2"/>
      <c r="D52" s="7">
        <f>Table214[[#This Row],[Employee''s Essential Occupation; update if required]]</f>
        <v>0</v>
      </c>
      <c r="E52" s="116">
        <f t="shared" si="7"/>
        <v>1</v>
      </c>
      <c r="F52" s="116">
        <f t="shared" si="7"/>
        <v>0</v>
      </c>
      <c r="G52" s="80"/>
      <c r="H52" s="114">
        <f>Table214[[#This Row],[Hourly Rate             (no less than $13.71, no more than $20.00); update if required]]</f>
        <v>0</v>
      </c>
      <c r="I52" s="82">
        <v>0</v>
      </c>
      <c r="J52" s="115">
        <f t="shared" si="3"/>
        <v>20</v>
      </c>
      <c r="K52" s="115" t="str">
        <f t="shared" si="5"/>
        <v>$4.00</v>
      </c>
      <c r="L52" s="130" t="str">
        <f t="shared" si="6"/>
        <v>0</v>
      </c>
      <c r="M52" s="107">
        <f>Table214[[#This Row],[Hours to Date - Cannot Exceed 640]]+Table215[[#This Row],[Regular Worked Hours (Excludes OT and nonworked STAT)]]</f>
        <v>0</v>
      </c>
    </row>
    <row r="53" spans="1:13" s="108" customFormat="1" ht="30.75" customHeight="1" x14ac:dyDescent="0.25">
      <c r="A53" s="113">
        <f>'Information Sheet-COMPLETE 1st'!A60</f>
        <v>0</v>
      </c>
      <c r="B53" s="107">
        <f>'Information Sheet-COMPLETE 1st'!B60</f>
        <v>0</v>
      </c>
      <c r="C53" s="2"/>
      <c r="D53" s="7">
        <f>Table214[[#This Row],[Employee''s Essential Occupation; update if required]]</f>
        <v>0</v>
      </c>
      <c r="E53" s="116">
        <f t="shared" si="7"/>
        <v>1</v>
      </c>
      <c r="F53" s="116">
        <f t="shared" si="7"/>
        <v>0</v>
      </c>
      <c r="G53" s="80"/>
      <c r="H53" s="114">
        <f>Table214[[#This Row],[Hourly Rate             (no less than $13.71, no more than $20.00); update if required]]</f>
        <v>0</v>
      </c>
      <c r="I53" s="82">
        <v>0</v>
      </c>
      <c r="J53" s="115">
        <f t="shared" si="3"/>
        <v>20</v>
      </c>
      <c r="K53" s="115" t="str">
        <f t="shared" si="5"/>
        <v>$4.00</v>
      </c>
      <c r="L53" s="130" t="str">
        <f t="shared" si="6"/>
        <v>0</v>
      </c>
      <c r="M53" s="107">
        <f>Table214[[#This Row],[Hours to Date - Cannot Exceed 640]]+Table215[[#This Row],[Regular Worked Hours (Excludes OT and nonworked STAT)]]</f>
        <v>0</v>
      </c>
    </row>
    <row r="54" spans="1:13" s="108" customFormat="1" ht="30.75" customHeight="1" x14ac:dyDescent="0.25">
      <c r="A54" s="113">
        <f>'Information Sheet-COMPLETE 1st'!A61</f>
        <v>0</v>
      </c>
      <c r="B54" s="107">
        <f>'Information Sheet-COMPLETE 1st'!B61</f>
        <v>0</v>
      </c>
      <c r="C54" s="2"/>
      <c r="D54" s="7">
        <f>Table214[[#This Row],[Employee''s Essential Occupation; update if required]]</f>
        <v>0</v>
      </c>
      <c r="E54" s="116">
        <f t="shared" si="7"/>
        <v>1</v>
      </c>
      <c r="F54" s="116">
        <f t="shared" si="7"/>
        <v>0</v>
      </c>
      <c r="G54" s="80"/>
      <c r="H54" s="114">
        <f>Table214[[#This Row],[Hourly Rate             (no less than $13.71, no more than $20.00); update if required]]</f>
        <v>0</v>
      </c>
      <c r="I54" s="82">
        <v>0</v>
      </c>
      <c r="J54" s="115">
        <f t="shared" si="3"/>
        <v>20</v>
      </c>
      <c r="K54" s="115" t="str">
        <f t="shared" si="5"/>
        <v>$4.00</v>
      </c>
      <c r="L54" s="130" t="str">
        <f t="shared" si="6"/>
        <v>0</v>
      </c>
      <c r="M54" s="107">
        <f>Table214[[#This Row],[Hours to Date - Cannot Exceed 640]]+Table215[[#This Row],[Regular Worked Hours (Excludes OT and nonworked STAT)]]</f>
        <v>0</v>
      </c>
    </row>
    <row r="55" spans="1:13" s="108" customFormat="1" ht="30.75" customHeight="1" x14ac:dyDescent="0.25">
      <c r="A55" s="113">
        <f>'Information Sheet-COMPLETE 1st'!A62</f>
        <v>0</v>
      </c>
      <c r="B55" s="107">
        <f>'Information Sheet-COMPLETE 1st'!B62</f>
        <v>0</v>
      </c>
      <c r="C55" s="2"/>
      <c r="D55" s="7">
        <f>Table214[[#This Row],[Employee''s Essential Occupation; update if required]]</f>
        <v>0</v>
      </c>
      <c r="E55" s="116">
        <f t="shared" ref="E55:F70" si="8">E54</f>
        <v>1</v>
      </c>
      <c r="F55" s="116">
        <f t="shared" si="8"/>
        <v>0</v>
      </c>
      <c r="G55" s="80"/>
      <c r="H55" s="114">
        <f>Table214[[#This Row],[Hourly Rate             (no less than $13.71, no more than $20.00); update if required]]</f>
        <v>0</v>
      </c>
      <c r="I55" s="82">
        <v>0</v>
      </c>
      <c r="J55" s="115">
        <f t="shared" si="3"/>
        <v>20</v>
      </c>
      <c r="K55" s="115" t="str">
        <f t="shared" si="5"/>
        <v>$4.00</v>
      </c>
      <c r="L55" s="130" t="str">
        <f t="shared" si="6"/>
        <v>0</v>
      </c>
      <c r="M55" s="107">
        <f>Table214[[#This Row],[Hours to Date - Cannot Exceed 640]]+Table215[[#This Row],[Regular Worked Hours (Excludes OT and nonworked STAT)]]</f>
        <v>0</v>
      </c>
    </row>
    <row r="56" spans="1:13" s="108" customFormat="1" ht="30.75" customHeight="1" x14ac:dyDescent="0.25">
      <c r="A56" s="113">
        <f>'Information Sheet-COMPLETE 1st'!A63</f>
        <v>0</v>
      </c>
      <c r="B56" s="107">
        <f>'Information Sheet-COMPLETE 1st'!B63</f>
        <v>0</v>
      </c>
      <c r="C56" s="2"/>
      <c r="D56" s="7">
        <f>Table214[[#This Row],[Employee''s Essential Occupation; update if required]]</f>
        <v>0</v>
      </c>
      <c r="E56" s="116">
        <f t="shared" si="8"/>
        <v>1</v>
      </c>
      <c r="F56" s="116">
        <f t="shared" si="8"/>
        <v>0</v>
      </c>
      <c r="G56" s="80"/>
      <c r="H56" s="114">
        <f>Table214[[#This Row],[Hourly Rate             (no less than $13.71, no more than $20.00); update if required]]</f>
        <v>0</v>
      </c>
      <c r="I56" s="82">
        <v>0</v>
      </c>
      <c r="J56" s="115">
        <f t="shared" si="3"/>
        <v>20</v>
      </c>
      <c r="K56" s="115" t="str">
        <f t="shared" si="5"/>
        <v>$4.00</v>
      </c>
      <c r="L56" s="130" t="str">
        <f t="shared" si="6"/>
        <v>0</v>
      </c>
      <c r="M56" s="107">
        <f>Table214[[#This Row],[Hours to Date - Cannot Exceed 640]]+Table215[[#This Row],[Regular Worked Hours (Excludes OT and nonworked STAT)]]</f>
        <v>0</v>
      </c>
    </row>
    <row r="57" spans="1:13" s="108" customFormat="1" ht="30.75" customHeight="1" x14ac:dyDescent="0.25">
      <c r="A57" s="113">
        <f>'Information Sheet-COMPLETE 1st'!A64</f>
        <v>0</v>
      </c>
      <c r="B57" s="107">
        <f>'Information Sheet-COMPLETE 1st'!B64</f>
        <v>0</v>
      </c>
      <c r="C57" s="2"/>
      <c r="D57" s="7">
        <f>Table214[[#This Row],[Employee''s Essential Occupation; update if required]]</f>
        <v>0</v>
      </c>
      <c r="E57" s="116">
        <f t="shared" si="8"/>
        <v>1</v>
      </c>
      <c r="F57" s="116">
        <f t="shared" si="8"/>
        <v>0</v>
      </c>
      <c r="G57" s="80"/>
      <c r="H57" s="114">
        <f>Table214[[#This Row],[Hourly Rate             (no less than $13.71, no more than $20.00); update if required]]</f>
        <v>0</v>
      </c>
      <c r="I57" s="82">
        <v>0</v>
      </c>
      <c r="J57" s="115">
        <f t="shared" si="3"/>
        <v>20</v>
      </c>
      <c r="K57" s="115" t="str">
        <f t="shared" si="5"/>
        <v>$4.00</v>
      </c>
      <c r="L57" s="130" t="str">
        <f t="shared" si="6"/>
        <v>0</v>
      </c>
      <c r="M57" s="107">
        <f>Table214[[#This Row],[Hours to Date - Cannot Exceed 640]]+Table215[[#This Row],[Regular Worked Hours (Excludes OT and nonworked STAT)]]</f>
        <v>0</v>
      </c>
    </row>
    <row r="58" spans="1:13" s="108" customFormat="1" ht="30.75" customHeight="1" x14ac:dyDescent="0.25">
      <c r="A58" s="113">
        <f>'Information Sheet-COMPLETE 1st'!A65</f>
        <v>0</v>
      </c>
      <c r="B58" s="107">
        <f>'Information Sheet-COMPLETE 1st'!B65</f>
        <v>0</v>
      </c>
      <c r="C58" s="2"/>
      <c r="D58" s="7">
        <f>Table214[[#This Row],[Employee''s Essential Occupation; update if required]]</f>
        <v>0</v>
      </c>
      <c r="E58" s="116">
        <f t="shared" si="8"/>
        <v>1</v>
      </c>
      <c r="F58" s="116">
        <f t="shared" si="8"/>
        <v>0</v>
      </c>
      <c r="G58" s="80"/>
      <c r="H58" s="114">
        <f>Table214[[#This Row],[Hourly Rate             (no less than $13.71, no more than $20.00); update if required]]</f>
        <v>0</v>
      </c>
      <c r="I58" s="82">
        <v>0</v>
      </c>
      <c r="J58" s="115">
        <f t="shared" si="3"/>
        <v>20</v>
      </c>
      <c r="K58" s="115" t="str">
        <f t="shared" si="5"/>
        <v>$4.00</v>
      </c>
      <c r="L58" s="130" t="str">
        <f t="shared" si="6"/>
        <v>0</v>
      </c>
      <c r="M58" s="107">
        <f>Table214[[#This Row],[Hours to Date - Cannot Exceed 640]]+Table215[[#This Row],[Regular Worked Hours (Excludes OT and nonworked STAT)]]</f>
        <v>0</v>
      </c>
    </row>
    <row r="59" spans="1:13" s="108" customFormat="1" ht="30.75" customHeight="1" x14ac:dyDescent="0.25">
      <c r="A59" s="113">
        <f>'Information Sheet-COMPLETE 1st'!A66</f>
        <v>0</v>
      </c>
      <c r="B59" s="107">
        <f>'Information Sheet-COMPLETE 1st'!B66</f>
        <v>0</v>
      </c>
      <c r="C59" s="2"/>
      <c r="D59" s="7">
        <f>Table214[[#This Row],[Employee''s Essential Occupation; update if required]]</f>
        <v>0</v>
      </c>
      <c r="E59" s="116">
        <f t="shared" si="8"/>
        <v>1</v>
      </c>
      <c r="F59" s="116">
        <f t="shared" si="8"/>
        <v>0</v>
      </c>
      <c r="G59" s="80"/>
      <c r="H59" s="114">
        <f>Table214[[#This Row],[Hourly Rate             (no less than $13.71, no more than $20.00); update if required]]</f>
        <v>0</v>
      </c>
      <c r="I59" s="82">
        <v>0</v>
      </c>
      <c r="J59" s="115">
        <f t="shared" si="3"/>
        <v>20</v>
      </c>
      <c r="K59" s="115" t="str">
        <f t="shared" si="5"/>
        <v>$4.00</v>
      </c>
      <c r="L59" s="130" t="str">
        <f t="shared" si="6"/>
        <v>0</v>
      </c>
      <c r="M59" s="107">
        <f>Table214[[#This Row],[Hours to Date - Cannot Exceed 640]]+Table215[[#This Row],[Regular Worked Hours (Excludes OT and nonworked STAT)]]</f>
        <v>0</v>
      </c>
    </row>
    <row r="60" spans="1:13" s="108" customFormat="1" ht="30.75" customHeight="1" x14ac:dyDescent="0.25">
      <c r="A60" s="113">
        <f>'Information Sheet-COMPLETE 1st'!A67</f>
        <v>0</v>
      </c>
      <c r="B60" s="107">
        <f>'Information Sheet-COMPLETE 1st'!B67</f>
        <v>0</v>
      </c>
      <c r="C60" s="2"/>
      <c r="D60" s="7">
        <f>Table214[[#This Row],[Employee''s Essential Occupation; update if required]]</f>
        <v>0</v>
      </c>
      <c r="E60" s="116">
        <f t="shared" si="8"/>
        <v>1</v>
      </c>
      <c r="F60" s="116">
        <f t="shared" si="8"/>
        <v>0</v>
      </c>
      <c r="G60" s="80"/>
      <c r="H60" s="114">
        <f>Table214[[#This Row],[Hourly Rate             (no less than $13.71, no more than $20.00); update if required]]</f>
        <v>0</v>
      </c>
      <c r="I60" s="82">
        <v>0</v>
      </c>
      <c r="J60" s="115">
        <f t="shared" si="3"/>
        <v>20</v>
      </c>
      <c r="K60" s="115" t="str">
        <f t="shared" si="5"/>
        <v>$4.00</v>
      </c>
      <c r="L60" s="130" t="str">
        <f t="shared" si="6"/>
        <v>0</v>
      </c>
      <c r="M60" s="107">
        <f>Table214[[#This Row],[Hours to Date - Cannot Exceed 640]]+Table215[[#This Row],[Regular Worked Hours (Excludes OT and nonworked STAT)]]</f>
        <v>0</v>
      </c>
    </row>
    <row r="61" spans="1:13" s="108" customFormat="1" ht="30.75" customHeight="1" x14ac:dyDescent="0.25">
      <c r="A61" s="113">
        <f>'Information Sheet-COMPLETE 1st'!A68</f>
        <v>0</v>
      </c>
      <c r="B61" s="107">
        <f>'Information Sheet-COMPLETE 1st'!B68</f>
        <v>0</v>
      </c>
      <c r="C61" s="2"/>
      <c r="D61" s="7">
        <f>Table214[[#This Row],[Employee''s Essential Occupation; update if required]]</f>
        <v>0</v>
      </c>
      <c r="E61" s="116">
        <f t="shared" si="8"/>
        <v>1</v>
      </c>
      <c r="F61" s="116">
        <f t="shared" si="8"/>
        <v>0</v>
      </c>
      <c r="G61" s="80"/>
      <c r="H61" s="114">
        <f>Table214[[#This Row],[Hourly Rate             (no less than $13.71, no more than $20.00); update if required]]</f>
        <v>0</v>
      </c>
      <c r="I61" s="82">
        <v>0</v>
      </c>
      <c r="J61" s="115">
        <f t="shared" si="3"/>
        <v>20</v>
      </c>
      <c r="K61" s="115" t="str">
        <f t="shared" si="5"/>
        <v>$4.00</v>
      </c>
      <c r="L61" s="130" t="str">
        <f t="shared" si="6"/>
        <v>0</v>
      </c>
      <c r="M61" s="107">
        <f>Table214[[#This Row],[Hours to Date - Cannot Exceed 640]]+Table215[[#This Row],[Regular Worked Hours (Excludes OT and nonworked STAT)]]</f>
        <v>0</v>
      </c>
    </row>
    <row r="62" spans="1:13" s="108" customFormat="1" ht="30.75" customHeight="1" x14ac:dyDescent="0.25">
      <c r="A62" s="113">
        <f>'Information Sheet-COMPLETE 1st'!A69</f>
        <v>0</v>
      </c>
      <c r="B62" s="107">
        <f>'Information Sheet-COMPLETE 1st'!B69</f>
        <v>0</v>
      </c>
      <c r="C62" s="2"/>
      <c r="D62" s="7">
        <f>Table214[[#This Row],[Employee''s Essential Occupation; update if required]]</f>
        <v>0</v>
      </c>
      <c r="E62" s="116">
        <f t="shared" si="8"/>
        <v>1</v>
      </c>
      <c r="F62" s="116">
        <f t="shared" si="8"/>
        <v>0</v>
      </c>
      <c r="G62" s="80"/>
      <c r="H62" s="114">
        <f>Table214[[#This Row],[Hourly Rate             (no less than $13.71, no more than $20.00); update if required]]</f>
        <v>0</v>
      </c>
      <c r="I62" s="82">
        <v>0</v>
      </c>
      <c r="J62" s="115">
        <f t="shared" si="3"/>
        <v>20</v>
      </c>
      <c r="K62" s="115" t="str">
        <f t="shared" si="5"/>
        <v>$4.00</v>
      </c>
      <c r="L62" s="130" t="str">
        <f t="shared" si="6"/>
        <v>0</v>
      </c>
      <c r="M62" s="107">
        <f>Table214[[#This Row],[Hours to Date - Cannot Exceed 640]]+Table215[[#This Row],[Regular Worked Hours (Excludes OT and nonworked STAT)]]</f>
        <v>0</v>
      </c>
    </row>
    <row r="63" spans="1:13" s="108" customFormat="1" ht="30.75" customHeight="1" x14ac:dyDescent="0.25">
      <c r="A63" s="113">
        <f>'Information Sheet-COMPLETE 1st'!A70</f>
        <v>0</v>
      </c>
      <c r="B63" s="107">
        <f>'Information Sheet-COMPLETE 1st'!B70</f>
        <v>0</v>
      </c>
      <c r="C63" s="2"/>
      <c r="D63" s="7">
        <f>Table214[[#This Row],[Employee''s Essential Occupation; update if required]]</f>
        <v>0</v>
      </c>
      <c r="E63" s="116">
        <f t="shared" si="8"/>
        <v>1</v>
      </c>
      <c r="F63" s="116">
        <f t="shared" si="8"/>
        <v>0</v>
      </c>
      <c r="G63" s="80"/>
      <c r="H63" s="114">
        <f>Table214[[#This Row],[Hourly Rate             (no less than $13.71, no more than $20.00); update if required]]</f>
        <v>0</v>
      </c>
      <c r="I63" s="82">
        <v>0</v>
      </c>
      <c r="J63" s="115">
        <f t="shared" si="3"/>
        <v>20</v>
      </c>
      <c r="K63" s="115" t="str">
        <f t="shared" si="5"/>
        <v>$4.00</v>
      </c>
      <c r="L63" s="130" t="str">
        <f t="shared" si="6"/>
        <v>0</v>
      </c>
      <c r="M63" s="107">
        <f>Table214[[#This Row],[Hours to Date - Cannot Exceed 640]]+Table215[[#This Row],[Regular Worked Hours (Excludes OT and nonworked STAT)]]</f>
        <v>0</v>
      </c>
    </row>
    <row r="64" spans="1:13" s="108" customFormat="1" ht="30.75" customHeight="1" x14ac:dyDescent="0.25">
      <c r="A64" s="113">
        <f>'Information Sheet-COMPLETE 1st'!A71</f>
        <v>0</v>
      </c>
      <c r="B64" s="107">
        <f>'Information Sheet-COMPLETE 1st'!B71</f>
        <v>0</v>
      </c>
      <c r="C64" s="2"/>
      <c r="D64" s="7">
        <f>Table214[[#This Row],[Employee''s Essential Occupation; update if required]]</f>
        <v>0</v>
      </c>
      <c r="E64" s="116">
        <f t="shared" si="8"/>
        <v>1</v>
      </c>
      <c r="F64" s="116">
        <f t="shared" si="8"/>
        <v>0</v>
      </c>
      <c r="G64" s="80"/>
      <c r="H64" s="114">
        <f>Table214[[#This Row],[Hourly Rate             (no less than $13.71, no more than $20.00); update if required]]</f>
        <v>0</v>
      </c>
      <c r="I64" s="82">
        <v>0</v>
      </c>
      <c r="J64" s="115">
        <f t="shared" si="3"/>
        <v>20</v>
      </c>
      <c r="K64" s="115" t="str">
        <f t="shared" si="5"/>
        <v>$4.00</v>
      </c>
      <c r="L64" s="130" t="str">
        <f t="shared" si="6"/>
        <v>0</v>
      </c>
      <c r="M64" s="107">
        <f>Table214[[#This Row],[Hours to Date - Cannot Exceed 640]]+Table215[[#This Row],[Regular Worked Hours (Excludes OT and nonworked STAT)]]</f>
        <v>0</v>
      </c>
    </row>
    <row r="65" spans="1:13" s="108" customFormat="1" ht="30.75" customHeight="1" x14ac:dyDescent="0.25">
      <c r="A65" s="113">
        <f>'Information Sheet-COMPLETE 1st'!A72</f>
        <v>0</v>
      </c>
      <c r="B65" s="107">
        <f>'Information Sheet-COMPLETE 1st'!B72</f>
        <v>0</v>
      </c>
      <c r="C65" s="2"/>
      <c r="D65" s="7">
        <f>Table214[[#This Row],[Employee''s Essential Occupation; update if required]]</f>
        <v>0</v>
      </c>
      <c r="E65" s="116">
        <f t="shared" si="8"/>
        <v>1</v>
      </c>
      <c r="F65" s="116">
        <f t="shared" si="8"/>
        <v>0</v>
      </c>
      <c r="G65" s="80"/>
      <c r="H65" s="114">
        <f>Table214[[#This Row],[Hourly Rate             (no less than $13.71, no more than $20.00); update if required]]</f>
        <v>0</v>
      </c>
      <c r="I65" s="82">
        <v>0</v>
      </c>
      <c r="J65" s="115">
        <f t="shared" si="3"/>
        <v>20</v>
      </c>
      <c r="K65" s="115" t="str">
        <f t="shared" si="5"/>
        <v>$4.00</v>
      </c>
      <c r="L65" s="130" t="str">
        <f t="shared" si="6"/>
        <v>0</v>
      </c>
      <c r="M65" s="107">
        <f>Table214[[#This Row],[Hours to Date - Cannot Exceed 640]]+Table215[[#This Row],[Regular Worked Hours (Excludes OT and nonworked STAT)]]</f>
        <v>0</v>
      </c>
    </row>
    <row r="66" spans="1:13" s="108" customFormat="1" ht="30.75" customHeight="1" x14ac:dyDescent="0.25">
      <c r="A66" s="113">
        <f>'Information Sheet-COMPLETE 1st'!A73</f>
        <v>0</v>
      </c>
      <c r="B66" s="107">
        <f>'Information Sheet-COMPLETE 1st'!B73</f>
        <v>0</v>
      </c>
      <c r="C66" s="2"/>
      <c r="D66" s="7">
        <f>Table214[[#This Row],[Employee''s Essential Occupation; update if required]]</f>
        <v>0</v>
      </c>
      <c r="E66" s="116">
        <f t="shared" si="8"/>
        <v>1</v>
      </c>
      <c r="F66" s="116">
        <f t="shared" si="8"/>
        <v>0</v>
      </c>
      <c r="G66" s="80"/>
      <c r="H66" s="114">
        <f>Table214[[#This Row],[Hourly Rate             (no less than $13.71, no more than $20.00); update if required]]</f>
        <v>0</v>
      </c>
      <c r="I66" s="82">
        <v>0</v>
      </c>
      <c r="J66" s="115">
        <f t="shared" si="3"/>
        <v>20</v>
      </c>
      <c r="K66" s="115" t="str">
        <f t="shared" si="5"/>
        <v>$4.00</v>
      </c>
      <c r="L66" s="130" t="str">
        <f t="shared" si="6"/>
        <v>0</v>
      </c>
      <c r="M66" s="107">
        <f>Table214[[#This Row],[Hours to Date - Cannot Exceed 640]]+Table215[[#This Row],[Regular Worked Hours (Excludes OT and nonworked STAT)]]</f>
        <v>0</v>
      </c>
    </row>
    <row r="67" spans="1:13" s="108" customFormat="1" ht="30.75" customHeight="1" x14ac:dyDescent="0.25">
      <c r="A67" s="113">
        <f>'Information Sheet-COMPLETE 1st'!A74</f>
        <v>0</v>
      </c>
      <c r="B67" s="107">
        <f>'Information Sheet-COMPLETE 1st'!B74</f>
        <v>0</v>
      </c>
      <c r="C67" s="2"/>
      <c r="D67" s="7">
        <f>Table214[[#This Row],[Employee''s Essential Occupation; update if required]]</f>
        <v>0</v>
      </c>
      <c r="E67" s="116">
        <f t="shared" si="8"/>
        <v>1</v>
      </c>
      <c r="F67" s="116">
        <f t="shared" si="8"/>
        <v>0</v>
      </c>
      <c r="G67" s="80"/>
      <c r="H67" s="114">
        <f>Table214[[#This Row],[Hourly Rate             (no less than $13.71, no more than $20.00); update if required]]</f>
        <v>0</v>
      </c>
      <c r="I67" s="82">
        <v>0</v>
      </c>
      <c r="J67" s="115">
        <f t="shared" si="3"/>
        <v>20</v>
      </c>
      <c r="K67" s="115" t="str">
        <f t="shared" si="5"/>
        <v>$4.00</v>
      </c>
      <c r="L67" s="130" t="str">
        <f t="shared" si="6"/>
        <v>0</v>
      </c>
      <c r="M67" s="107">
        <f>Table214[[#This Row],[Hours to Date - Cannot Exceed 640]]+Table215[[#This Row],[Regular Worked Hours (Excludes OT and nonworked STAT)]]</f>
        <v>0</v>
      </c>
    </row>
    <row r="68" spans="1:13" s="108" customFormat="1" ht="30.75" customHeight="1" x14ac:dyDescent="0.25">
      <c r="A68" s="113">
        <f>'Information Sheet-COMPLETE 1st'!A75</f>
        <v>0</v>
      </c>
      <c r="B68" s="107">
        <f>'Information Sheet-COMPLETE 1st'!B75</f>
        <v>0</v>
      </c>
      <c r="C68" s="2"/>
      <c r="D68" s="7">
        <f>Table214[[#This Row],[Employee''s Essential Occupation; update if required]]</f>
        <v>0</v>
      </c>
      <c r="E68" s="116">
        <f t="shared" si="8"/>
        <v>1</v>
      </c>
      <c r="F68" s="116">
        <f t="shared" si="8"/>
        <v>0</v>
      </c>
      <c r="G68" s="80"/>
      <c r="H68" s="114">
        <f>Table214[[#This Row],[Hourly Rate             (no less than $13.71, no more than $20.00); update if required]]</f>
        <v>0</v>
      </c>
      <c r="I68" s="82">
        <v>0</v>
      </c>
      <c r="J68" s="115">
        <f t="shared" si="3"/>
        <v>20</v>
      </c>
      <c r="K68" s="115" t="str">
        <f t="shared" si="5"/>
        <v>$4.00</v>
      </c>
      <c r="L68" s="130" t="str">
        <f t="shared" si="6"/>
        <v>0</v>
      </c>
      <c r="M68" s="107">
        <f>Table214[[#This Row],[Hours to Date - Cannot Exceed 640]]+Table215[[#This Row],[Regular Worked Hours (Excludes OT and nonworked STAT)]]</f>
        <v>0</v>
      </c>
    </row>
    <row r="69" spans="1:13" s="108" customFormat="1" ht="30.75" customHeight="1" x14ac:dyDescent="0.25">
      <c r="A69" s="113">
        <f>'Information Sheet-COMPLETE 1st'!A76</f>
        <v>0</v>
      </c>
      <c r="B69" s="107">
        <f>'Information Sheet-COMPLETE 1st'!B76</f>
        <v>0</v>
      </c>
      <c r="C69" s="2"/>
      <c r="D69" s="7">
        <f>Table214[[#This Row],[Employee''s Essential Occupation; update if required]]</f>
        <v>0</v>
      </c>
      <c r="E69" s="116">
        <f t="shared" si="8"/>
        <v>1</v>
      </c>
      <c r="F69" s="116">
        <f t="shared" si="8"/>
        <v>0</v>
      </c>
      <c r="G69" s="80"/>
      <c r="H69" s="114">
        <f>Table214[[#This Row],[Hourly Rate             (no less than $13.71, no more than $20.00); update if required]]</f>
        <v>0</v>
      </c>
      <c r="I69" s="82">
        <v>0</v>
      </c>
      <c r="J69" s="115">
        <f t="shared" si="3"/>
        <v>20</v>
      </c>
      <c r="K69" s="115" t="str">
        <f t="shared" si="5"/>
        <v>$4.00</v>
      </c>
      <c r="L69" s="130" t="str">
        <f t="shared" si="6"/>
        <v>0</v>
      </c>
      <c r="M69" s="107">
        <f>Table214[[#This Row],[Hours to Date - Cannot Exceed 640]]+Table215[[#This Row],[Regular Worked Hours (Excludes OT and nonworked STAT)]]</f>
        <v>0</v>
      </c>
    </row>
    <row r="70" spans="1:13" s="108" customFormat="1" ht="30.75" customHeight="1" x14ac:dyDescent="0.25">
      <c r="A70" s="113">
        <f>'Information Sheet-COMPLETE 1st'!A77</f>
        <v>0</v>
      </c>
      <c r="B70" s="107">
        <f>'Information Sheet-COMPLETE 1st'!B77</f>
        <v>0</v>
      </c>
      <c r="C70" s="2"/>
      <c r="D70" s="7">
        <f>Table214[[#This Row],[Employee''s Essential Occupation; update if required]]</f>
        <v>0</v>
      </c>
      <c r="E70" s="116">
        <f t="shared" si="8"/>
        <v>1</v>
      </c>
      <c r="F70" s="116">
        <f t="shared" si="8"/>
        <v>0</v>
      </c>
      <c r="G70" s="80"/>
      <c r="H70" s="114">
        <f>Table214[[#This Row],[Hourly Rate             (no less than $13.71, no more than $20.00); update if required]]</f>
        <v>0</v>
      </c>
      <c r="I70" s="82">
        <v>0</v>
      </c>
      <c r="J70" s="115">
        <f t="shared" si="3"/>
        <v>20</v>
      </c>
      <c r="K70" s="115" t="str">
        <f t="shared" ref="K70:K101" si="9">IF(AND(J70&lt;=3.99,L77&gt;(-100)),J70,"$4.00")</f>
        <v>$4.00</v>
      </c>
      <c r="L70" s="130" t="str">
        <f t="shared" ref="L70:L101" si="10">IF(OR(H70&gt;19.99,H70&lt;13.71),"0",I70*K70)</f>
        <v>0</v>
      </c>
      <c r="M70" s="107">
        <f>Table214[[#This Row],[Hours to Date - Cannot Exceed 640]]+Table215[[#This Row],[Regular Worked Hours (Excludes OT and nonworked STAT)]]</f>
        <v>0</v>
      </c>
    </row>
    <row r="71" spans="1:13" s="108" customFormat="1" ht="30.75" customHeight="1" x14ac:dyDescent="0.25">
      <c r="A71" s="113">
        <f>'Information Sheet-COMPLETE 1st'!A78</f>
        <v>0</v>
      </c>
      <c r="B71" s="107">
        <f>'Information Sheet-COMPLETE 1st'!B78</f>
        <v>0</v>
      </c>
      <c r="C71" s="2"/>
      <c r="D71" s="7">
        <f>Table214[[#This Row],[Employee''s Essential Occupation; update if required]]</f>
        <v>0</v>
      </c>
      <c r="E71" s="116">
        <f t="shared" ref="E71:F86" si="11">E70</f>
        <v>1</v>
      </c>
      <c r="F71" s="116">
        <f t="shared" si="11"/>
        <v>0</v>
      </c>
      <c r="G71" s="80"/>
      <c r="H71" s="114">
        <f>Table214[[#This Row],[Hourly Rate             (no less than $13.71, no more than $20.00); update if required]]</f>
        <v>0</v>
      </c>
      <c r="I71" s="82">
        <v>0</v>
      </c>
      <c r="J71" s="115">
        <f t="shared" si="3"/>
        <v>20</v>
      </c>
      <c r="K71" s="115" t="str">
        <f t="shared" si="9"/>
        <v>$4.00</v>
      </c>
      <c r="L71" s="130" t="str">
        <f t="shared" si="10"/>
        <v>0</v>
      </c>
      <c r="M71" s="107">
        <f>Table214[[#This Row],[Hours to Date - Cannot Exceed 640]]+Table215[[#This Row],[Regular Worked Hours (Excludes OT and nonworked STAT)]]</f>
        <v>0</v>
      </c>
    </row>
    <row r="72" spans="1:13" s="108" customFormat="1" ht="30.75" customHeight="1" x14ac:dyDescent="0.25">
      <c r="A72" s="113">
        <f>'Information Sheet-COMPLETE 1st'!A79</f>
        <v>0</v>
      </c>
      <c r="B72" s="107">
        <f>'Information Sheet-COMPLETE 1st'!B79</f>
        <v>0</v>
      </c>
      <c r="C72" s="2"/>
      <c r="D72" s="7">
        <f>Table214[[#This Row],[Employee''s Essential Occupation; update if required]]</f>
        <v>0</v>
      </c>
      <c r="E72" s="116">
        <f t="shared" si="11"/>
        <v>1</v>
      </c>
      <c r="F72" s="116">
        <f t="shared" si="11"/>
        <v>0</v>
      </c>
      <c r="G72" s="80"/>
      <c r="H72" s="114">
        <f>Table214[[#This Row],[Hourly Rate             (no less than $13.71, no more than $20.00); update if required]]</f>
        <v>0</v>
      </c>
      <c r="I72" s="82">
        <v>0</v>
      </c>
      <c r="J72" s="115">
        <f t="shared" si="3"/>
        <v>20</v>
      </c>
      <c r="K72" s="115" t="str">
        <f t="shared" si="9"/>
        <v>$4.00</v>
      </c>
      <c r="L72" s="130" t="str">
        <f t="shared" si="10"/>
        <v>0</v>
      </c>
      <c r="M72" s="107">
        <f>Table214[[#This Row],[Hours to Date - Cannot Exceed 640]]+Table215[[#This Row],[Regular Worked Hours (Excludes OT and nonworked STAT)]]</f>
        <v>0</v>
      </c>
    </row>
    <row r="73" spans="1:13" s="108" customFormat="1" ht="30.75" customHeight="1" x14ac:dyDescent="0.25">
      <c r="A73" s="113">
        <f>'Information Sheet-COMPLETE 1st'!A80</f>
        <v>0</v>
      </c>
      <c r="B73" s="107">
        <f>'Information Sheet-COMPLETE 1st'!B80</f>
        <v>0</v>
      </c>
      <c r="C73" s="2"/>
      <c r="D73" s="7">
        <f>Table214[[#This Row],[Employee''s Essential Occupation; update if required]]</f>
        <v>0</v>
      </c>
      <c r="E73" s="116">
        <f t="shared" si="11"/>
        <v>1</v>
      </c>
      <c r="F73" s="116">
        <f t="shared" si="11"/>
        <v>0</v>
      </c>
      <c r="G73" s="80"/>
      <c r="H73" s="114">
        <f>Table214[[#This Row],[Hourly Rate             (no less than $13.71, no more than $20.00); update if required]]</f>
        <v>0</v>
      </c>
      <c r="I73" s="82">
        <v>0</v>
      </c>
      <c r="J73" s="115">
        <f t="shared" si="3"/>
        <v>20</v>
      </c>
      <c r="K73" s="115" t="str">
        <f t="shared" si="9"/>
        <v>$4.00</v>
      </c>
      <c r="L73" s="130" t="str">
        <f t="shared" si="10"/>
        <v>0</v>
      </c>
      <c r="M73" s="107">
        <f>Table214[[#This Row],[Hours to Date - Cannot Exceed 640]]+Table215[[#This Row],[Regular Worked Hours (Excludes OT and nonworked STAT)]]</f>
        <v>0</v>
      </c>
    </row>
    <row r="74" spans="1:13" s="108" customFormat="1" ht="30.75" customHeight="1" x14ac:dyDescent="0.25">
      <c r="A74" s="113">
        <f>'Information Sheet-COMPLETE 1st'!A81</f>
        <v>0</v>
      </c>
      <c r="B74" s="107">
        <f>'Information Sheet-COMPLETE 1st'!B81</f>
        <v>0</v>
      </c>
      <c r="C74" s="2"/>
      <c r="D74" s="7">
        <f>Table214[[#This Row],[Employee''s Essential Occupation; update if required]]</f>
        <v>0</v>
      </c>
      <c r="E74" s="116">
        <f t="shared" si="11"/>
        <v>1</v>
      </c>
      <c r="F74" s="116">
        <f t="shared" si="11"/>
        <v>0</v>
      </c>
      <c r="G74" s="80"/>
      <c r="H74" s="114">
        <f>Table214[[#This Row],[Hourly Rate             (no less than $13.71, no more than $20.00); update if required]]</f>
        <v>0</v>
      </c>
      <c r="I74" s="82">
        <v>0</v>
      </c>
      <c r="J74" s="115">
        <f t="shared" ref="J74:J106" si="12">20-H74</f>
        <v>20</v>
      </c>
      <c r="K74" s="115" t="str">
        <f t="shared" si="9"/>
        <v>$4.00</v>
      </c>
      <c r="L74" s="130" t="str">
        <f t="shared" si="10"/>
        <v>0</v>
      </c>
      <c r="M74" s="107">
        <f>Table214[[#This Row],[Hours to Date - Cannot Exceed 640]]+Table215[[#This Row],[Regular Worked Hours (Excludes OT and nonworked STAT)]]</f>
        <v>0</v>
      </c>
    </row>
    <row r="75" spans="1:13" s="108" customFormat="1" ht="30.75" customHeight="1" x14ac:dyDescent="0.25">
      <c r="A75" s="113">
        <f>'Information Sheet-COMPLETE 1st'!A82</f>
        <v>0</v>
      </c>
      <c r="B75" s="107">
        <f>'Information Sheet-COMPLETE 1st'!B82</f>
        <v>0</v>
      </c>
      <c r="C75" s="2"/>
      <c r="D75" s="7">
        <f>Table214[[#This Row],[Employee''s Essential Occupation; update if required]]</f>
        <v>0</v>
      </c>
      <c r="E75" s="116">
        <f t="shared" si="11"/>
        <v>1</v>
      </c>
      <c r="F75" s="116">
        <f t="shared" si="11"/>
        <v>0</v>
      </c>
      <c r="G75" s="80"/>
      <c r="H75" s="114">
        <f>Table214[[#This Row],[Hourly Rate             (no less than $13.71, no more than $20.00); update if required]]</f>
        <v>0</v>
      </c>
      <c r="I75" s="82">
        <v>0</v>
      </c>
      <c r="J75" s="115">
        <f t="shared" si="12"/>
        <v>20</v>
      </c>
      <c r="K75" s="115" t="str">
        <f t="shared" si="9"/>
        <v>$4.00</v>
      </c>
      <c r="L75" s="130" t="str">
        <f t="shared" si="10"/>
        <v>0</v>
      </c>
      <c r="M75" s="107">
        <f>Table214[[#This Row],[Hours to Date - Cannot Exceed 640]]+Table215[[#This Row],[Regular Worked Hours (Excludes OT and nonworked STAT)]]</f>
        <v>0</v>
      </c>
    </row>
    <row r="76" spans="1:13" s="108" customFormat="1" ht="30.75" customHeight="1" x14ac:dyDescent="0.25">
      <c r="A76" s="113">
        <f>'Information Sheet-COMPLETE 1st'!A83</f>
        <v>0</v>
      </c>
      <c r="B76" s="107">
        <f>'Information Sheet-COMPLETE 1st'!B83</f>
        <v>0</v>
      </c>
      <c r="C76" s="2"/>
      <c r="D76" s="7">
        <f>Table214[[#This Row],[Employee''s Essential Occupation; update if required]]</f>
        <v>0</v>
      </c>
      <c r="E76" s="116">
        <f t="shared" si="11"/>
        <v>1</v>
      </c>
      <c r="F76" s="116">
        <f t="shared" si="11"/>
        <v>0</v>
      </c>
      <c r="G76" s="80"/>
      <c r="H76" s="114">
        <f>Table214[[#This Row],[Hourly Rate             (no less than $13.71, no more than $20.00); update if required]]</f>
        <v>0</v>
      </c>
      <c r="I76" s="82">
        <v>0</v>
      </c>
      <c r="J76" s="115">
        <f t="shared" si="12"/>
        <v>20</v>
      </c>
      <c r="K76" s="115" t="str">
        <f t="shared" si="9"/>
        <v>$4.00</v>
      </c>
      <c r="L76" s="130" t="str">
        <f t="shared" si="10"/>
        <v>0</v>
      </c>
      <c r="M76" s="107">
        <f>Table214[[#This Row],[Hours to Date - Cannot Exceed 640]]+Table215[[#This Row],[Regular Worked Hours (Excludes OT and nonworked STAT)]]</f>
        <v>0</v>
      </c>
    </row>
    <row r="77" spans="1:13" s="108" customFormat="1" ht="30.75" customHeight="1" x14ac:dyDescent="0.25">
      <c r="A77" s="113">
        <f>'Information Sheet-COMPLETE 1st'!A84</f>
        <v>0</v>
      </c>
      <c r="B77" s="107">
        <f>'Information Sheet-COMPLETE 1st'!B84</f>
        <v>0</v>
      </c>
      <c r="C77" s="2"/>
      <c r="D77" s="7">
        <f>Table214[[#This Row],[Employee''s Essential Occupation; update if required]]</f>
        <v>0</v>
      </c>
      <c r="E77" s="116">
        <f t="shared" si="11"/>
        <v>1</v>
      </c>
      <c r="F77" s="116">
        <f t="shared" si="11"/>
        <v>0</v>
      </c>
      <c r="G77" s="80"/>
      <c r="H77" s="114">
        <f>Table214[[#This Row],[Hourly Rate             (no less than $13.71, no more than $20.00); update if required]]</f>
        <v>0</v>
      </c>
      <c r="I77" s="82">
        <v>0</v>
      </c>
      <c r="J77" s="115">
        <f t="shared" si="12"/>
        <v>20</v>
      </c>
      <c r="K77" s="115" t="str">
        <f t="shared" si="9"/>
        <v>$4.00</v>
      </c>
      <c r="L77" s="130" t="str">
        <f t="shared" si="10"/>
        <v>0</v>
      </c>
      <c r="M77" s="107">
        <f>Table214[[#This Row],[Hours to Date - Cannot Exceed 640]]+Table215[[#This Row],[Regular Worked Hours (Excludes OT and nonworked STAT)]]</f>
        <v>0</v>
      </c>
    </row>
    <row r="78" spans="1:13" s="108" customFormat="1" ht="30.75" customHeight="1" x14ac:dyDescent="0.25">
      <c r="A78" s="113">
        <f>'Information Sheet-COMPLETE 1st'!A85</f>
        <v>0</v>
      </c>
      <c r="B78" s="107">
        <f>'Information Sheet-COMPLETE 1st'!B85</f>
        <v>0</v>
      </c>
      <c r="C78" s="2"/>
      <c r="D78" s="7">
        <f>Table214[[#This Row],[Employee''s Essential Occupation; update if required]]</f>
        <v>0</v>
      </c>
      <c r="E78" s="116">
        <f t="shared" si="11"/>
        <v>1</v>
      </c>
      <c r="F78" s="116">
        <f t="shared" si="11"/>
        <v>0</v>
      </c>
      <c r="G78" s="80"/>
      <c r="H78" s="114">
        <f>Table214[[#This Row],[Hourly Rate             (no less than $13.71, no more than $20.00); update if required]]</f>
        <v>0</v>
      </c>
      <c r="I78" s="82">
        <v>0</v>
      </c>
      <c r="J78" s="115">
        <f t="shared" si="12"/>
        <v>20</v>
      </c>
      <c r="K78" s="115" t="str">
        <f t="shared" si="9"/>
        <v>$4.00</v>
      </c>
      <c r="L78" s="130" t="str">
        <f t="shared" si="10"/>
        <v>0</v>
      </c>
      <c r="M78" s="107">
        <f>Table214[[#This Row],[Hours to Date - Cannot Exceed 640]]+Table215[[#This Row],[Regular Worked Hours (Excludes OT and nonworked STAT)]]</f>
        <v>0</v>
      </c>
    </row>
    <row r="79" spans="1:13" s="108" customFormat="1" ht="30.75" customHeight="1" x14ac:dyDescent="0.25">
      <c r="A79" s="113">
        <f>'Information Sheet-COMPLETE 1st'!A86</f>
        <v>0</v>
      </c>
      <c r="B79" s="107">
        <f>'Information Sheet-COMPLETE 1st'!B86</f>
        <v>0</v>
      </c>
      <c r="C79" s="2"/>
      <c r="D79" s="7">
        <f>Table214[[#This Row],[Employee''s Essential Occupation; update if required]]</f>
        <v>0</v>
      </c>
      <c r="E79" s="116">
        <f t="shared" si="11"/>
        <v>1</v>
      </c>
      <c r="F79" s="116">
        <f t="shared" si="11"/>
        <v>0</v>
      </c>
      <c r="G79" s="80"/>
      <c r="H79" s="114">
        <f>Table214[[#This Row],[Hourly Rate             (no less than $13.71, no more than $20.00); update if required]]</f>
        <v>0</v>
      </c>
      <c r="I79" s="82">
        <v>0</v>
      </c>
      <c r="J79" s="115">
        <f t="shared" si="12"/>
        <v>20</v>
      </c>
      <c r="K79" s="115" t="str">
        <f t="shared" si="9"/>
        <v>$4.00</v>
      </c>
      <c r="L79" s="130" t="str">
        <f t="shared" si="10"/>
        <v>0</v>
      </c>
      <c r="M79" s="107">
        <f>Table214[[#This Row],[Hours to Date - Cannot Exceed 640]]+Table215[[#This Row],[Regular Worked Hours (Excludes OT and nonworked STAT)]]</f>
        <v>0</v>
      </c>
    </row>
    <row r="80" spans="1:13" s="108" customFormat="1" ht="30.75" customHeight="1" x14ac:dyDescent="0.25">
      <c r="A80" s="113">
        <f>'Information Sheet-COMPLETE 1st'!A87</f>
        <v>0</v>
      </c>
      <c r="B80" s="107">
        <f>'Information Sheet-COMPLETE 1st'!B87</f>
        <v>0</v>
      </c>
      <c r="C80" s="2"/>
      <c r="D80" s="7">
        <f>Table214[[#This Row],[Employee''s Essential Occupation; update if required]]</f>
        <v>0</v>
      </c>
      <c r="E80" s="116">
        <f t="shared" si="11"/>
        <v>1</v>
      </c>
      <c r="F80" s="116">
        <f t="shared" si="11"/>
        <v>0</v>
      </c>
      <c r="G80" s="80"/>
      <c r="H80" s="114">
        <f>Table214[[#This Row],[Hourly Rate             (no less than $13.71, no more than $20.00); update if required]]</f>
        <v>0</v>
      </c>
      <c r="I80" s="82">
        <v>0</v>
      </c>
      <c r="J80" s="115">
        <f t="shared" si="12"/>
        <v>20</v>
      </c>
      <c r="K80" s="115" t="str">
        <f t="shared" si="9"/>
        <v>$4.00</v>
      </c>
      <c r="L80" s="130" t="str">
        <f t="shared" si="10"/>
        <v>0</v>
      </c>
      <c r="M80" s="107">
        <f>Table214[[#This Row],[Hours to Date - Cannot Exceed 640]]+Table215[[#This Row],[Regular Worked Hours (Excludes OT and nonworked STAT)]]</f>
        <v>0</v>
      </c>
    </row>
    <row r="81" spans="1:13" s="108" customFormat="1" ht="30.75" customHeight="1" x14ac:dyDescent="0.25">
      <c r="A81" s="113">
        <f>'Information Sheet-COMPLETE 1st'!A88</f>
        <v>0</v>
      </c>
      <c r="B81" s="107">
        <f>'Information Sheet-COMPLETE 1st'!B88</f>
        <v>0</v>
      </c>
      <c r="C81" s="2"/>
      <c r="D81" s="7">
        <f>Table214[[#This Row],[Employee''s Essential Occupation; update if required]]</f>
        <v>0</v>
      </c>
      <c r="E81" s="116">
        <f t="shared" si="11"/>
        <v>1</v>
      </c>
      <c r="F81" s="116">
        <f t="shared" si="11"/>
        <v>0</v>
      </c>
      <c r="G81" s="80"/>
      <c r="H81" s="114">
        <f>Table214[[#This Row],[Hourly Rate             (no less than $13.71, no more than $20.00); update if required]]</f>
        <v>0</v>
      </c>
      <c r="I81" s="82">
        <v>0</v>
      </c>
      <c r="J81" s="115">
        <f t="shared" si="12"/>
        <v>20</v>
      </c>
      <c r="K81" s="115" t="str">
        <f t="shared" si="9"/>
        <v>$4.00</v>
      </c>
      <c r="L81" s="130" t="str">
        <f t="shared" si="10"/>
        <v>0</v>
      </c>
      <c r="M81" s="107">
        <f>Table214[[#This Row],[Hours to Date - Cannot Exceed 640]]+Table215[[#This Row],[Regular Worked Hours (Excludes OT and nonworked STAT)]]</f>
        <v>0</v>
      </c>
    </row>
    <row r="82" spans="1:13" s="108" customFormat="1" ht="30.75" customHeight="1" x14ac:dyDescent="0.25">
      <c r="A82" s="113">
        <f>'Information Sheet-COMPLETE 1st'!A89</f>
        <v>0</v>
      </c>
      <c r="B82" s="107">
        <f>'Information Sheet-COMPLETE 1st'!B89</f>
        <v>0</v>
      </c>
      <c r="C82" s="2"/>
      <c r="D82" s="7">
        <f>Table214[[#This Row],[Employee''s Essential Occupation; update if required]]</f>
        <v>0</v>
      </c>
      <c r="E82" s="116">
        <f t="shared" si="11"/>
        <v>1</v>
      </c>
      <c r="F82" s="116">
        <f t="shared" si="11"/>
        <v>0</v>
      </c>
      <c r="G82" s="80"/>
      <c r="H82" s="114">
        <f>Table214[[#This Row],[Hourly Rate             (no less than $13.71, no more than $20.00); update if required]]</f>
        <v>0</v>
      </c>
      <c r="I82" s="82">
        <v>0</v>
      </c>
      <c r="J82" s="115">
        <f t="shared" si="12"/>
        <v>20</v>
      </c>
      <c r="K82" s="115" t="str">
        <f t="shared" si="9"/>
        <v>$4.00</v>
      </c>
      <c r="L82" s="130" t="str">
        <f t="shared" si="10"/>
        <v>0</v>
      </c>
      <c r="M82" s="107">
        <f>Table214[[#This Row],[Hours to Date - Cannot Exceed 640]]+Table215[[#This Row],[Regular Worked Hours (Excludes OT and nonworked STAT)]]</f>
        <v>0</v>
      </c>
    </row>
    <row r="83" spans="1:13" s="108" customFormat="1" ht="30.75" customHeight="1" x14ac:dyDescent="0.25">
      <c r="A83" s="113">
        <f>'Information Sheet-COMPLETE 1st'!A90</f>
        <v>0</v>
      </c>
      <c r="B83" s="107">
        <f>'Information Sheet-COMPLETE 1st'!B90</f>
        <v>0</v>
      </c>
      <c r="C83" s="2"/>
      <c r="D83" s="7">
        <f>Table214[[#This Row],[Employee''s Essential Occupation; update if required]]</f>
        <v>0</v>
      </c>
      <c r="E83" s="116">
        <f t="shared" si="11"/>
        <v>1</v>
      </c>
      <c r="F83" s="116">
        <f t="shared" si="11"/>
        <v>0</v>
      </c>
      <c r="G83" s="80"/>
      <c r="H83" s="114">
        <f>Table214[[#This Row],[Hourly Rate             (no less than $13.71, no more than $20.00); update if required]]</f>
        <v>0</v>
      </c>
      <c r="I83" s="82">
        <v>0</v>
      </c>
      <c r="J83" s="115">
        <f t="shared" si="12"/>
        <v>20</v>
      </c>
      <c r="K83" s="115" t="str">
        <f t="shared" si="9"/>
        <v>$4.00</v>
      </c>
      <c r="L83" s="130" t="str">
        <f t="shared" si="10"/>
        <v>0</v>
      </c>
      <c r="M83" s="107">
        <f>Table214[[#This Row],[Hours to Date - Cannot Exceed 640]]+Table215[[#This Row],[Regular Worked Hours (Excludes OT and nonworked STAT)]]</f>
        <v>0</v>
      </c>
    </row>
    <row r="84" spans="1:13" s="108" customFormat="1" ht="30.75" customHeight="1" x14ac:dyDescent="0.25">
      <c r="A84" s="113">
        <f>'Information Sheet-COMPLETE 1st'!A91</f>
        <v>0</v>
      </c>
      <c r="B84" s="107">
        <f>'Information Sheet-COMPLETE 1st'!B91</f>
        <v>0</v>
      </c>
      <c r="C84" s="2"/>
      <c r="D84" s="7">
        <f>Table214[[#This Row],[Employee''s Essential Occupation; update if required]]</f>
        <v>0</v>
      </c>
      <c r="E84" s="116">
        <f t="shared" si="11"/>
        <v>1</v>
      </c>
      <c r="F84" s="116">
        <f t="shared" si="11"/>
        <v>0</v>
      </c>
      <c r="G84" s="80"/>
      <c r="H84" s="114">
        <f>Table214[[#This Row],[Hourly Rate             (no less than $13.71, no more than $20.00); update if required]]</f>
        <v>0</v>
      </c>
      <c r="I84" s="82">
        <v>0</v>
      </c>
      <c r="J84" s="115">
        <f t="shared" si="12"/>
        <v>20</v>
      </c>
      <c r="K84" s="115" t="str">
        <f t="shared" si="9"/>
        <v>$4.00</v>
      </c>
      <c r="L84" s="130" t="str">
        <f t="shared" si="10"/>
        <v>0</v>
      </c>
      <c r="M84" s="107">
        <f>Table214[[#This Row],[Hours to Date - Cannot Exceed 640]]+Table215[[#This Row],[Regular Worked Hours (Excludes OT and nonworked STAT)]]</f>
        <v>0</v>
      </c>
    </row>
    <row r="85" spans="1:13" s="108" customFormat="1" ht="30.75" customHeight="1" x14ac:dyDescent="0.25">
      <c r="A85" s="113">
        <f>'Information Sheet-COMPLETE 1st'!A92</f>
        <v>0</v>
      </c>
      <c r="B85" s="107">
        <f>'Information Sheet-COMPLETE 1st'!B92</f>
        <v>0</v>
      </c>
      <c r="C85" s="2"/>
      <c r="D85" s="7">
        <f>Table214[[#This Row],[Employee''s Essential Occupation; update if required]]</f>
        <v>0</v>
      </c>
      <c r="E85" s="116">
        <f t="shared" si="11"/>
        <v>1</v>
      </c>
      <c r="F85" s="116">
        <f t="shared" si="11"/>
        <v>0</v>
      </c>
      <c r="G85" s="80"/>
      <c r="H85" s="114">
        <f>Table214[[#This Row],[Hourly Rate             (no less than $13.71, no more than $20.00); update if required]]</f>
        <v>0</v>
      </c>
      <c r="I85" s="82">
        <v>0</v>
      </c>
      <c r="J85" s="115">
        <f t="shared" si="12"/>
        <v>20</v>
      </c>
      <c r="K85" s="115" t="str">
        <f t="shared" si="9"/>
        <v>$4.00</v>
      </c>
      <c r="L85" s="130" t="str">
        <f t="shared" si="10"/>
        <v>0</v>
      </c>
      <c r="M85" s="107">
        <f>Table214[[#This Row],[Hours to Date - Cannot Exceed 640]]+Table215[[#This Row],[Regular Worked Hours (Excludes OT and nonworked STAT)]]</f>
        <v>0</v>
      </c>
    </row>
    <row r="86" spans="1:13" s="108" customFormat="1" ht="30.75" customHeight="1" x14ac:dyDescent="0.25">
      <c r="A86" s="113">
        <f>'Information Sheet-COMPLETE 1st'!A93</f>
        <v>0</v>
      </c>
      <c r="B86" s="107">
        <f>'Information Sheet-COMPLETE 1st'!B93</f>
        <v>0</v>
      </c>
      <c r="C86" s="2"/>
      <c r="D86" s="7">
        <f>Table214[[#This Row],[Employee''s Essential Occupation; update if required]]</f>
        <v>0</v>
      </c>
      <c r="E86" s="116">
        <f t="shared" si="11"/>
        <v>1</v>
      </c>
      <c r="F86" s="116">
        <f t="shared" si="11"/>
        <v>0</v>
      </c>
      <c r="G86" s="80"/>
      <c r="H86" s="114">
        <f>Table214[[#This Row],[Hourly Rate             (no less than $13.71, no more than $20.00); update if required]]</f>
        <v>0</v>
      </c>
      <c r="I86" s="82">
        <v>0</v>
      </c>
      <c r="J86" s="115">
        <f t="shared" si="12"/>
        <v>20</v>
      </c>
      <c r="K86" s="115" t="str">
        <f t="shared" si="9"/>
        <v>$4.00</v>
      </c>
      <c r="L86" s="130" t="str">
        <f t="shared" si="10"/>
        <v>0</v>
      </c>
      <c r="M86" s="107">
        <f>Table214[[#This Row],[Hours to Date - Cannot Exceed 640]]+Table215[[#This Row],[Regular Worked Hours (Excludes OT and nonworked STAT)]]</f>
        <v>0</v>
      </c>
    </row>
    <row r="87" spans="1:13" s="108" customFormat="1" ht="30.75" customHeight="1" x14ac:dyDescent="0.25">
      <c r="A87" s="113">
        <f>'Information Sheet-COMPLETE 1st'!A94</f>
        <v>0</v>
      </c>
      <c r="B87" s="107">
        <f>'Information Sheet-COMPLETE 1st'!B94</f>
        <v>0</v>
      </c>
      <c r="C87" s="2"/>
      <c r="D87" s="7">
        <f>Table214[[#This Row],[Employee''s Essential Occupation; update if required]]</f>
        <v>0</v>
      </c>
      <c r="E87" s="116">
        <f t="shared" ref="E87:F102" si="13">E86</f>
        <v>1</v>
      </c>
      <c r="F87" s="116">
        <f t="shared" si="13"/>
        <v>0</v>
      </c>
      <c r="G87" s="80"/>
      <c r="H87" s="114">
        <f>Table214[[#This Row],[Hourly Rate             (no less than $13.71, no more than $20.00); update if required]]</f>
        <v>0</v>
      </c>
      <c r="I87" s="82">
        <v>0</v>
      </c>
      <c r="J87" s="115">
        <f t="shared" si="12"/>
        <v>20</v>
      </c>
      <c r="K87" s="115" t="str">
        <f t="shared" si="9"/>
        <v>$4.00</v>
      </c>
      <c r="L87" s="130" t="str">
        <f t="shared" si="10"/>
        <v>0</v>
      </c>
      <c r="M87" s="107">
        <f>Table214[[#This Row],[Hours to Date - Cannot Exceed 640]]+Table215[[#This Row],[Regular Worked Hours (Excludes OT and nonworked STAT)]]</f>
        <v>0</v>
      </c>
    </row>
    <row r="88" spans="1:13" s="108" customFormat="1" ht="30.75" customHeight="1" x14ac:dyDescent="0.25">
      <c r="A88" s="113">
        <f>'Information Sheet-COMPLETE 1st'!A95</f>
        <v>0</v>
      </c>
      <c r="B88" s="107">
        <f>'Information Sheet-COMPLETE 1st'!B95</f>
        <v>0</v>
      </c>
      <c r="C88" s="2"/>
      <c r="D88" s="7">
        <f>Table214[[#This Row],[Employee''s Essential Occupation; update if required]]</f>
        <v>0</v>
      </c>
      <c r="E88" s="116">
        <f t="shared" si="13"/>
        <v>1</v>
      </c>
      <c r="F88" s="116">
        <f t="shared" si="13"/>
        <v>0</v>
      </c>
      <c r="G88" s="80"/>
      <c r="H88" s="114">
        <f>Table214[[#This Row],[Hourly Rate             (no less than $13.71, no more than $20.00); update if required]]</f>
        <v>0</v>
      </c>
      <c r="I88" s="82">
        <v>0</v>
      </c>
      <c r="J88" s="115">
        <f t="shared" si="12"/>
        <v>20</v>
      </c>
      <c r="K88" s="115" t="str">
        <f t="shared" si="9"/>
        <v>$4.00</v>
      </c>
      <c r="L88" s="130" t="str">
        <f t="shared" si="10"/>
        <v>0</v>
      </c>
      <c r="M88" s="107">
        <f>Table214[[#This Row],[Hours to Date - Cannot Exceed 640]]+Table215[[#This Row],[Regular Worked Hours (Excludes OT and nonworked STAT)]]</f>
        <v>0</v>
      </c>
    </row>
    <row r="89" spans="1:13" s="108" customFormat="1" ht="30.75" customHeight="1" x14ac:dyDescent="0.25">
      <c r="A89" s="113">
        <f>'Information Sheet-COMPLETE 1st'!A96</f>
        <v>0</v>
      </c>
      <c r="B89" s="107">
        <f>'Information Sheet-COMPLETE 1st'!B96</f>
        <v>0</v>
      </c>
      <c r="C89" s="2"/>
      <c r="D89" s="7">
        <f>Table214[[#This Row],[Employee''s Essential Occupation; update if required]]</f>
        <v>0</v>
      </c>
      <c r="E89" s="116">
        <f t="shared" si="13"/>
        <v>1</v>
      </c>
      <c r="F89" s="116">
        <f t="shared" si="13"/>
        <v>0</v>
      </c>
      <c r="G89" s="80"/>
      <c r="H89" s="114">
        <f>Table214[[#This Row],[Hourly Rate             (no less than $13.71, no more than $20.00); update if required]]</f>
        <v>0</v>
      </c>
      <c r="I89" s="82">
        <v>0</v>
      </c>
      <c r="J89" s="115">
        <f t="shared" si="12"/>
        <v>20</v>
      </c>
      <c r="K89" s="115" t="str">
        <f t="shared" si="9"/>
        <v>$4.00</v>
      </c>
      <c r="L89" s="130" t="str">
        <f t="shared" si="10"/>
        <v>0</v>
      </c>
      <c r="M89" s="107">
        <f>Table214[[#This Row],[Hours to Date - Cannot Exceed 640]]+Table215[[#This Row],[Regular Worked Hours (Excludes OT and nonworked STAT)]]</f>
        <v>0</v>
      </c>
    </row>
    <row r="90" spans="1:13" s="108" customFormat="1" ht="30.75" customHeight="1" x14ac:dyDescent="0.25">
      <c r="A90" s="113">
        <f>'Information Sheet-COMPLETE 1st'!A97</f>
        <v>0</v>
      </c>
      <c r="B90" s="107">
        <f>'Information Sheet-COMPLETE 1st'!B97</f>
        <v>0</v>
      </c>
      <c r="C90" s="2"/>
      <c r="D90" s="7">
        <f>Table214[[#This Row],[Employee''s Essential Occupation; update if required]]</f>
        <v>0</v>
      </c>
      <c r="E90" s="116">
        <f t="shared" si="13"/>
        <v>1</v>
      </c>
      <c r="F90" s="116">
        <f t="shared" si="13"/>
        <v>0</v>
      </c>
      <c r="G90" s="80"/>
      <c r="H90" s="114">
        <f>Table214[[#This Row],[Hourly Rate             (no less than $13.71, no more than $20.00); update if required]]</f>
        <v>0</v>
      </c>
      <c r="I90" s="82">
        <v>0</v>
      </c>
      <c r="J90" s="115">
        <f t="shared" si="12"/>
        <v>20</v>
      </c>
      <c r="K90" s="115" t="str">
        <f t="shared" si="9"/>
        <v>$4.00</v>
      </c>
      <c r="L90" s="130" t="str">
        <f t="shared" si="10"/>
        <v>0</v>
      </c>
      <c r="M90" s="107">
        <f>Table214[[#This Row],[Hours to Date - Cannot Exceed 640]]+Table215[[#This Row],[Regular Worked Hours (Excludes OT and nonworked STAT)]]</f>
        <v>0</v>
      </c>
    </row>
    <row r="91" spans="1:13" s="108" customFormat="1" ht="30.75" customHeight="1" x14ac:dyDescent="0.25">
      <c r="A91" s="113">
        <f>'Information Sheet-COMPLETE 1st'!A98</f>
        <v>0</v>
      </c>
      <c r="B91" s="107">
        <f>'Information Sheet-COMPLETE 1st'!B98</f>
        <v>0</v>
      </c>
      <c r="C91" s="2"/>
      <c r="D91" s="7">
        <f>Table214[[#This Row],[Employee''s Essential Occupation; update if required]]</f>
        <v>0</v>
      </c>
      <c r="E91" s="116">
        <f t="shared" si="13"/>
        <v>1</v>
      </c>
      <c r="F91" s="116">
        <f t="shared" si="13"/>
        <v>0</v>
      </c>
      <c r="G91" s="80"/>
      <c r="H91" s="114">
        <f>Table214[[#This Row],[Hourly Rate             (no less than $13.71, no more than $20.00); update if required]]</f>
        <v>0</v>
      </c>
      <c r="I91" s="82">
        <v>0</v>
      </c>
      <c r="J91" s="115">
        <f t="shared" si="12"/>
        <v>20</v>
      </c>
      <c r="K91" s="115" t="str">
        <f t="shared" si="9"/>
        <v>$4.00</v>
      </c>
      <c r="L91" s="130" t="str">
        <f t="shared" si="10"/>
        <v>0</v>
      </c>
      <c r="M91" s="107">
        <f>Table214[[#This Row],[Hours to Date - Cannot Exceed 640]]+Table215[[#This Row],[Regular Worked Hours (Excludes OT and nonworked STAT)]]</f>
        <v>0</v>
      </c>
    </row>
    <row r="92" spans="1:13" s="108" customFormat="1" ht="30.75" customHeight="1" x14ac:dyDescent="0.25">
      <c r="A92" s="113">
        <f>'Information Sheet-COMPLETE 1st'!A99</f>
        <v>0</v>
      </c>
      <c r="B92" s="107">
        <f>'Information Sheet-COMPLETE 1st'!B99</f>
        <v>0</v>
      </c>
      <c r="C92" s="2"/>
      <c r="D92" s="7">
        <f>Table214[[#This Row],[Employee''s Essential Occupation; update if required]]</f>
        <v>0</v>
      </c>
      <c r="E92" s="116">
        <f t="shared" si="13"/>
        <v>1</v>
      </c>
      <c r="F92" s="116">
        <f t="shared" si="13"/>
        <v>0</v>
      </c>
      <c r="G92" s="80"/>
      <c r="H92" s="114">
        <f>Table214[[#This Row],[Hourly Rate             (no less than $13.71, no more than $20.00); update if required]]</f>
        <v>0</v>
      </c>
      <c r="I92" s="82">
        <v>0</v>
      </c>
      <c r="J92" s="115">
        <f t="shared" si="12"/>
        <v>20</v>
      </c>
      <c r="K92" s="115" t="str">
        <f t="shared" si="9"/>
        <v>$4.00</v>
      </c>
      <c r="L92" s="130" t="str">
        <f t="shared" si="10"/>
        <v>0</v>
      </c>
      <c r="M92" s="107">
        <f>Table214[[#This Row],[Hours to Date - Cannot Exceed 640]]+Table215[[#This Row],[Regular Worked Hours (Excludes OT and nonworked STAT)]]</f>
        <v>0</v>
      </c>
    </row>
    <row r="93" spans="1:13" s="108" customFormat="1" ht="30.75" customHeight="1" x14ac:dyDescent="0.25">
      <c r="A93" s="113">
        <f>'Information Sheet-COMPLETE 1st'!A100</f>
        <v>0</v>
      </c>
      <c r="B93" s="107">
        <f>'Information Sheet-COMPLETE 1st'!B100</f>
        <v>0</v>
      </c>
      <c r="C93" s="2"/>
      <c r="D93" s="7">
        <f>Table214[[#This Row],[Employee''s Essential Occupation; update if required]]</f>
        <v>0</v>
      </c>
      <c r="E93" s="116">
        <f t="shared" si="13"/>
        <v>1</v>
      </c>
      <c r="F93" s="116">
        <f t="shared" si="13"/>
        <v>0</v>
      </c>
      <c r="G93" s="80"/>
      <c r="H93" s="114">
        <f>Table214[[#This Row],[Hourly Rate             (no less than $13.71, no more than $20.00); update if required]]</f>
        <v>0</v>
      </c>
      <c r="I93" s="82">
        <v>0</v>
      </c>
      <c r="J93" s="115">
        <f t="shared" si="12"/>
        <v>20</v>
      </c>
      <c r="K93" s="115" t="str">
        <f t="shared" si="9"/>
        <v>$4.00</v>
      </c>
      <c r="L93" s="130" t="str">
        <f t="shared" si="10"/>
        <v>0</v>
      </c>
      <c r="M93" s="107">
        <f>Table214[[#This Row],[Hours to Date - Cannot Exceed 640]]+Table215[[#This Row],[Regular Worked Hours (Excludes OT and nonworked STAT)]]</f>
        <v>0</v>
      </c>
    </row>
    <row r="94" spans="1:13" s="108" customFormat="1" ht="30.75" customHeight="1" x14ac:dyDescent="0.25">
      <c r="A94" s="113">
        <f>'Information Sheet-COMPLETE 1st'!A101</f>
        <v>0</v>
      </c>
      <c r="B94" s="107">
        <f>'Information Sheet-COMPLETE 1st'!B101</f>
        <v>0</v>
      </c>
      <c r="C94" s="2"/>
      <c r="D94" s="7">
        <f>Table214[[#This Row],[Employee''s Essential Occupation; update if required]]</f>
        <v>0</v>
      </c>
      <c r="E94" s="116">
        <f t="shared" si="13"/>
        <v>1</v>
      </c>
      <c r="F94" s="116">
        <f t="shared" si="13"/>
        <v>0</v>
      </c>
      <c r="G94" s="80"/>
      <c r="H94" s="114">
        <f>Table214[[#This Row],[Hourly Rate             (no less than $13.71, no more than $20.00); update if required]]</f>
        <v>0</v>
      </c>
      <c r="I94" s="82">
        <v>0</v>
      </c>
      <c r="J94" s="115">
        <f t="shared" si="12"/>
        <v>20</v>
      </c>
      <c r="K94" s="115" t="str">
        <f t="shared" si="9"/>
        <v>$4.00</v>
      </c>
      <c r="L94" s="130" t="str">
        <f t="shared" si="10"/>
        <v>0</v>
      </c>
      <c r="M94" s="107">
        <f>Table214[[#This Row],[Hours to Date - Cannot Exceed 640]]+Table215[[#This Row],[Regular Worked Hours (Excludes OT and nonworked STAT)]]</f>
        <v>0</v>
      </c>
    </row>
    <row r="95" spans="1:13" s="108" customFormat="1" ht="30.75" customHeight="1" x14ac:dyDescent="0.25">
      <c r="A95" s="113">
        <f>'Information Sheet-COMPLETE 1st'!A102</f>
        <v>0</v>
      </c>
      <c r="B95" s="107">
        <f>'Information Sheet-COMPLETE 1st'!B102</f>
        <v>0</v>
      </c>
      <c r="C95" s="2"/>
      <c r="D95" s="7">
        <f>Table214[[#This Row],[Employee''s Essential Occupation; update if required]]</f>
        <v>0</v>
      </c>
      <c r="E95" s="116">
        <f t="shared" si="13"/>
        <v>1</v>
      </c>
      <c r="F95" s="116">
        <f t="shared" si="13"/>
        <v>0</v>
      </c>
      <c r="G95" s="80"/>
      <c r="H95" s="114">
        <f>Table214[[#This Row],[Hourly Rate             (no less than $13.71, no more than $20.00); update if required]]</f>
        <v>0</v>
      </c>
      <c r="I95" s="82">
        <v>0</v>
      </c>
      <c r="J95" s="115">
        <f t="shared" si="12"/>
        <v>20</v>
      </c>
      <c r="K95" s="115" t="str">
        <f t="shared" si="9"/>
        <v>$4.00</v>
      </c>
      <c r="L95" s="130" t="str">
        <f t="shared" si="10"/>
        <v>0</v>
      </c>
      <c r="M95" s="107">
        <f>Table214[[#This Row],[Hours to Date - Cannot Exceed 640]]+Table215[[#This Row],[Regular Worked Hours (Excludes OT and nonworked STAT)]]</f>
        <v>0</v>
      </c>
    </row>
    <row r="96" spans="1:13" s="108" customFormat="1" ht="30.75" customHeight="1" x14ac:dyDescent="0.25">
      <c r="A96" s="113">
        <f>'Information Sheet-COMPLETE 1st'!A103</f>
        <v>0</v>
      </c>
      <c r="B96" s="107">
        <f>'Information Sheet-COMPLETE 1st'!B103</f>
        <v>0</v>
      </c>
      <c r="C96" s="2"/>
      <c r="D96" s="7">
        <f>Table214[[#This Row],[Employee''s Essential Occupation; update if required]]</f>
        <v>0</v>
      </c>
      <c r="E96" s="116">
        <f t="shared" si="13"/>
        <v>1</v>
      </c>
      <c r="F96" s="116">
        <f t="shared" si="13"/>
        <v>0</v>
      </c>
      <c r="G96" s="80"/>
      <c r="H96" s="114">
        <f>Table214[[#This Row],[Hourly Rate             (no less than $13.71, no more than $20.00); update if required]]</f>
        <v>0</v>
      </c>
      <c r="I96" s="82">
        <v>0</v>
      </c>
      <c r="J96" s="115">
        <f t="shared" si="12"/>
        <v>20</v>
      </c>
      <c r="K96" s="115" t="str">
        <f t="shared" si="9"/>
        <v>$4.00</v>
      </c>
      <c r="L96" s="130" t="str">
        <f t="shared" si="10"/>
        <v>0</v>
      </c>
      <c r="M96" s="107">
        <f>Table214[[#This Row],[Hours to Date - Cannot Exceed 640]]+Table215[[#This Row],[Regular Worked Hours (Excludes OT and nonworked STAT)]]</f>
        <v>0</v>
      </c>
    </row>
    <row r="97" spans="1:13" s="108" customFormat="1" ht="30.75" customHeight="1" x14ac:dyDescent="0.25">
      <c r="A97" s="113">
        <f>'Information Sheet-COMPLETE 1st'!A104</f>
        <v>0</v>
      </c>
      <c r="B97" s="107">
        <f>'Information Sheet-COMPLETE 1st'!B104</f>
        <v>0</v>
      </c>
      <c r="C97" s="2"/>
      <c r="D97" s="7">
        <f>Table214[[#This Row],[Employee''s Essential Occupation; update if required]]</f>
        <v>0</v>
      </c>
      <c r="E97" s="116">
        <f t="shared" si="13"/>
        <v>1</v>
      </c>
      <c r="F97" s="116">
        <f t="shared" si="13"/>
        <v>0</v>
      </c>
      <c r="G97" s="80"/>
      <c r="H97" s="114">
        <f>Table214[[#This Row],[Hourly Rate             (no less than $13.71, no more than $20.00); update if required]]</f>
        <v>0</v>
      </c>
      <c r="I97" s="82">
        <v>0</v>
      </c>
      <c r="J97" s="115">
        <f t="shared" si="12"/>
        <v>20</v>
      </c>
      <c r="K97" s="115" t="str">
        <f t="shared" si="9"/>
        <v>$4.00</v>
      </c>
      <c r="L97" s="130" t="str">
        <f t="shared" si="10"/>
        <v>0</v>
      </c>
      <c r="M97" s="107">
        <f>Table214[[#This Row],[Hours to Date - Cannot Exceed 640]]+Table215[[#This Row],[Regular Worked Hours (Excludes OT and nonworked STAT)]]</f>
        <v>0</v>
      </c>
    </row>
    <row r="98" spans="1:13" s="108" customFormat="1" ht="30.75" customHeight="1" x14ac:dyDescent="0.25">
      <c r="A98" s="113">
        <f>'Information Sheet-COMPLETE 1st'!A105</f>
        <v>0</v>
      </c>
      <c r="B98" s="107">
        <f>'Information Sheet-COMPLETE 1st'!B105</f>
        <v>0</v>
      </c>
      <c r="C98" s="2"/>
      <c r="D98" s="7">
        <f>Table214[[#This Row],[Employee''s Essential Occupation; update if required]]</f>
        <v>0</v>
      </c>
      <c r="E98" s="116">
        <f t="shared" si="13"/>
        <v>1</v>
      </c>
      <c r="F98" s="116">
        <f t="shared" si="13"/>
        <v>0</v>
      </c>
      <c r="G98" s="80"/>
      <c r="H98" s="114">
        <f>Table214[[#This Row],[Hourly Rate             (no less than $13.71, no more than $20.00); update if required]]</f>
        <v>0</v>
      </c>
      <c r="I98" s="82">
        <v>0</v>
      </c>
      <c r="J98" s="115">
        <f t="shared" si="12"/>
        <v>20</v>
      </c>
      <c r="K98" s="115" t="str">
        <f t="shared" si="9"/>
        <v>$4.00</v>
      </c>
      <c r="L98" s="130" t="str">
        <f t="shared" si="10"/>
        <v>0</v>
      </c>
      <c r="M98" s="107">
        <f>Table214[[#This Row],[Hours to Date - Cannot Exceed 640]]+Table215[[#This Row],[Regular Worked Hours (Excludes OT and nonworked STAT)]]</f>
        <v>0</v>
      </c>
    </row>
    <row r="99" spans="1:13" s="108" customFormat="1" ht="30.75" customHeight="1" x14ac:dyDescent="0.25">
      <c r="A99" s="113">
        <f>'Information Sheet-COMPLETE 1st'!A106</f>
        <v>0</v>
      </c>
      <c r="B99" s="107">
        <f>'Information Sheet-COMPLETE 1st'!B106</f>
        <v>0</v>
      </c>
      <c r="C99" s="2"/>
      <c r="D99" s="7">
        <f>Table214[[#This Row],[Employee''s Essential Occupation; update if required]]</f>
        <v>0</v>
      </c>
      <c r="E99" s="116">
        <f t="shared" si="13"/>
        <v>1</v>
      </c>
      <c r="F99" s="116">
        <f t="shared" si="13"/>
        <v>0</v>
      </c>
      <c r="G99" s="80"/>
      <c r="H99" s="114">
        <f>Table214[[#This Row],[Hourly Rate             (no less than $13.71, no more than $20.00); update if required]]</f>
        <v>0</v>
      </c>
      <c r="I99" s="82">
        <v>0</v>
      </c>
      <c r="J99" s="115">
        <f t="shared" si="12"/>
        <v>20</v>
      </c>
      <c r="K99" s="115" t="str">
        <f t="shared" si="9"/>
        <v>$4.00</v>
      </c>
      <c r="L99" s="130" t="str">
        <f t="shared" si="10"/>
        <v>0</v>
      </c>
      <c r="M99" s="107">
        <f>Table214[[#This Row],[Hours to Date - Cannot Exceed 640]]+Table215[[#This Row],[Regular Worked Hours (Excludes OT and nonworked STAT)]]</f>
        <v>0</v>
      </c>
    </row>
    <row r="100" spans="1:13" s="108" customFormat="1" ht="30.75" customHeight="1" x14ac:dyDescent="0.25">
      <c r="A100" s="113">
        <f>'Information Sheet-COMPLETE 1st'!A107</f>
        <v>0</v>
      </c>
      <c r="B100" s="107">
        <f>'Information Sheet-COMPLETE 1st'!B107</f>
        <v>0</v>
      </c>
      <c r="C100" s="2"/>
      <c r="D100" s="7">
        <f>Table214[[#This Row],[Employee''s Essential Occupation; update if required]]</f>
        <v>0</v>
      </c>
      <c r="E100" s="116">
        <f t="shared" si="13"/>
        <v>1</v>
      </c>
      <c r="F100" s="116">
        <f t="shared" si="13"/>
        <v>0</v>
      </c>
      <c r="G100" s="80"/>
      <c r="H100" s="114">
        <f>Table214[[#This Row],[Hourly Rate             (no less than $13.71, no more than $20.00); update if required]]</f>
        <v>0</v>
      </c>
      <c r="I100" s="82">
        <v>0</v>
      </c>
      <c r="J100" s="115">
        <f t="shared" si="12"/>
        <v>20</v>
      </c>
      <c r="K100" s="115" t="str">
        <f t="shared" si="9"/>
        <v>$4.00</v>
      </c>
      <c r="L100" s="130" t="str">
        <f t="shared" si="10"/>
        <v>0</v>
      </c>
      <c r="M100" s="107">
        <f>Table214[[#This Row],[Hours to Date - Cannot Exceed 640]]+Table215[[#This Row],[Regular Worked Hours (Excludes OT and nonworked STAT)]]</f>
        <v>0</v>
      </c>
    </row>
    <row r="101" spans="1:13" s="108" customFormat="1" ht="30.75" customHeight="1" x14ac:dyDescent="0.25">
      <c r="A101" s="113">
        <f>'Information Sheet-COMPLETE 1st'!A108</f>
        <v>0</v>
      </c>
      <c r="B101" s="107">
        <f>'Information Sheet-COMPLETE 1st'!B108</f>
        <v>0</v>
      </c>
      <c r="C101" s="2"/>
      <c r="D101" s="7">
        <f>Table214[[#This Row],[Employee''s Essential Occupation; update if required]]</f>
        <v>0</v>
      </c>
      <c r="E101" s="116">
        <f t="shared" si="13"/>
        <v>1</v>
      </c>
      <c r="F101" s="116">
        <f t="shared" si="13"/>
        <v>0</v>
      </c>
      <c r="G101" s="80"/>
      <c r="H101" s="114">
        <f>Table214[[#This Row],[Hourly Rate             (no less than $13.71, no more than $20.00); update if required]]</f>
        <v>0</v>
      </c>
      <c r="I101" s="82">
        <v>0</v>
      </c>
      <c r="J101" s="115">
        <f t="shared" si="12"/>
        <v>20</v>
      </c>
      <c r="K101" s="115" t="str">
        <f t="shared" si="9"/>
        <v>$4.00</v>
      </c>
      <c r="L101" s="130" t="str">
        <f t="shared" si="10"/>
        <v>0</v>
      </c>
      <c r="M101" s="107">
        <f>Table214[[#This Row],[Hours to Date - Cannot Exceed 640]]+Table215[[#This Row],[Regular Worked Hours (Excludes OT and nonworked STAT)]]</f>
        <v>0</v>
      </c>
    </row>
    <row r="102" spans="1:13" s="108" customFormat="1" ht="30.75" customHeight="1" x14ac:dyDescent="0.25">
      <c r="A102" s="113">
        <f>'Information Sheet-COMPLETE 1st'!A109</f>
        <v>0</v>
      </c>
      <c r="B102" s="107">
        <f>'Information Sheet-COMPLETE 1st'!B109</f>
        <v>0</v>
      </c>
      <c r="C102" s="2"/>
      <c r="D102" s="7">
        <f>Table214[[#This Row],[Employee''s Essential Occupation; update if required]]</f>
        <v>0</v>
      </c>
      <c r="E102" s="116">
        <f t="shared" si="13"/>
        <v>1</v>
      </c>
      <c r="F102" s="116">
        <f t="shared" si="13"/>
        <v>0</v>
      </c>
      <c r="G102" s="80"/>
      <c r="H102" s="114">
        <f>Table214[[#This Row],[Hourly Rate             (no less than $13.71, no more than $20.00); update if required]]</f>
        <v>0</v>
      </c>
      <c r="I102" s="82">
        <v>0</v>
      </c>
      <c r="J102" s="115">
        <f t="shared" si="12"/>
        <v>20</v>
      </c>
      <c r="K102" s="115" t="str">
        <f t="shared" ref="K102:K106" si="14">IF(AND(J102&lt;=3.99,L109&gt;(-100)),J102,"$4.00")</f>
        <v>$4.00</v>
      </c>
      <c r="L102" s="130" t="str">
        <f t="shared" ref="L102:L106" si="15">IF(OR(H102&gt;19.99,H102&lt;13.71),"0",I102*K102)</f>
        <v>0</v>
      </c>
      <c r="M102" s="107">
        <f>Table214[[#This Row],[Hours to Date - Cannot Exceed 640]]+Table215[[#This Row],[Regular Worked Hours (Excludes OT and nonworked STAT)]]</f>
        <v>0</v>
      </c>
    </row>
    <row r="103" spans="1:13" s="108" customFormat="1" ht="30.75" customHeight="1" x14ac:dyDescent="0.25">
      <c r="A103" s="113">
        <f>'Information Sheet-COMPLETE 1st'!A110</f>
        <v>0</v>
      </c>
      <c r="B103" s="107">
        <f>'Information Sheet-COMPLETE 1st'!B110</f>
        <v>0</v>
      </c>
      <c r="C103" s="2"/>
      <c r="D103" s="7">
        <f>Table214[[#This Row],[Employee''s Essential Occupation; update if required]]</f>
        <v>0</v>
      </c>
      <c r="E103" s="116">
        <f t="shared" ref="E103:F106" si="16">E102</f>
        <v>1</v>
      </c>
      <c r="F103" s="116">
        <f t="shared" si="16"/>
        <v>0</v>
      </c>
      <c r="G103" s="80"/>
      <c r="H103" s="114">
        <f>Table214[[#This Row],[Hourly Rate             (no less than $13.71, no more than $20.00); update if required]]</f>
        <v>0</v>
      </c>
      <c r="I103" s="82">
        <v>0</v>
      </c>
      <c r="J103" s="115">
        <f t="shared" si="12"/>
        <v>20</v>
      </c>
      <c r="K103" s="115" t="str">
        <f t="shared" si="14"/>
        <v>$4.00</v>
      </c>
      <c r="L103" s="130" t="str">
        <f t="shared" si="15"/>
        <v>0</v>
      </c>
      <c r="M103" s="107">
        <f>Table214[[#This Row],[Hours to Date - Cannot Exceed 640]]+Table215[[#This Row],[Regular Worked Hours (Excludes OT and nonworked STAT)]]</f>
        <v>0</v>
      </c>
    </row>
    <row r="104" spans="1:13" s="108" customFormat="1" ht="30.75" customHeight="1" x14ac:dyDescent="0.25">
      <c r="A104" s="113">
        <f>'Information Sheet-COMPLETE 1st'!A111</f>
        <v>0</v>
      </c>
      <c r="B104" s="107">
        <f>'Information Sheet-COMPLETE 1st'!B111</f>
        <v>0</v>
      </c>
      <c r="C104" s="2"/>
      <c r="D104" s="7">
        <f>Table214[[#This Row],[Employee''s Essential Occupation; update if required]]</f>
        <v>0</v>
      </c>
      <c r="E104" s="116">
        <f t="shared" si="16"/>
        <v>1</v>
      </c>
      <c r="F104" s="116">
        <f t="shared" si="16"/>
        <v>0</v>
      </c>
      <c r="G104" s="80"/>
      <c r="H104" s="114">
        <f>Table214[[#This Row],[Hourly Rate             (no less than $13.71, no more than $20.00); update if required]]</f>
        <v>0</v>
      </c>
      <c r="I104" s="82">
        <v>0</v>
      </c>
      <c r="J104" s="115">
        <f t="shared" si="12"/>
        <v>20</v>
      </c>
      <c r="K104" s="115" t="str">
        <f t="shared" si="14"/>
        <v>$4.00</v>
      </c>
      <c r="L104" s="130" t="str">
        <f t="shared" si="15"/>
        <v>0</v>
      </c>
      <c r="M104" s="107">
        <f>Table214[[#This Row],[Hours to Date - Cannot Exceed 640]]+Table215[[#This Row],[Regular Worked Hours (Excludes OT and nonworked STAT)]]</f>
        <v>0</v>
      </c>
    </row>
    <row r="105" spans="1:13" s="108" customFormat="1" ht="30.75" customHeight="1" x14ac:dyDescent="0.25">
      <c r="A105" s="113">
        <f>'Information Sheet-COMPLETE 1st'!A112</f>
        <v>0</v>
      </c>
      <c r="B105" s="107">
        <f>'Information Sheet-COMPLETE 1st'!B112</f>
        <v>0</v>
      </c>
      <c r="C105" s="2"/>
      <c r="D105" s="7">
        <f>Table214[[#This Row],[Employee''s Essential Occupation; update if required]]</f>
        <v>0</v>
      </c>
      <c r="E105" s="116">
        <f t="shared" si="16"/>
        <v>1</v>
      </c>
      <c r="F105" s="116">
        <f t="shared" si="16"/>
        <v>0</v>
      </c>
      <c r="G105" s="80"/>
      <c r="H105" s="114">
        <f>Table214[[#This Row],[Hourly Rate             (no less than $13.71, no more than $20.00); update if required]]</f>
        <v>0</v>
      </c>
      <c r="I105" s="82">
        <v>0</v>
      </c>
      <c r="J105" s="115">
        <f t="shared" si="12"/>
        <v>20</v>
      </c>
      <c r="K105" s="115" t="str">
        <f t="shared" si="14"/>
        <v>$4.00</v>
      </c>
      <c r="L105" s="130" t="str">
        <f t="shared" si="15"/>
        <v>0</v>
      </c>
      <c r="M105" s="107">
        <f>Table214[[#This Row],[Hours to Date - Cannot Exceed 640]]+Table215[[#This Row],[Regular Worked Hours (Excludes OT and nonworked STAT)]]</f>
        <v>0</v>
      </c>
    </row>
    <row r="106" spans="1:13" s="108" customFormat="1" ht="30.75" customHeight="1" x14ac:dyDescent="0.25">
      <c r="A106" s="113">
        <f>'Information Sheet-COMPLETE 1st'!A113</f>
        <v>0</v>
      </c>
      <c r="B106" s="107">
        <f>'Information Sheet-COMPLETE 1st'!B113</f>
        <v>0</v>
      </c>
      <c r="C106" s="2"/>
      <c r="D106" s="7">
        <f>Table214[[#This Row],[Employee''s Essential Occupation; update if required]]</f>
        <v>0</v>
      </c>
      <c r="E106" s="116">
        <f t="shared" si="16"/>
        <v>1</v>
      </c>
      <c r="F106" s="116">
        <f t="shared" si="16"/>
        <v>0</v>
      </c>
      <c r="G106" s="80"/>
      <c r="H106" s="114">
        <f>Table214[[#This Row],[Hourly Rate             (no less than $13.71, no more than $20.00); update if required]]</f>
        <v>0</v>
      </c>
      <c r="I106" s="82">
        <v>0</v>
      </c>
      <c r="J106" s="115">
        <f t="shared" si="12"/>
        <v>20</v>
      </c>
      <c r="K106" s="115" t="str">
        <f t="shared" si="14"/>
        <v>$4.00</v>
      </c>
      <c r="L106" s="130" t="str">
        <f t="shared" si="15"/>
        <v>0</v>
      </c>
      <c r="M106" s="107">
        <f>Table214[[#This Row],[Hours to Date - Cannot Exceed 640]]+Table215[[#This Row],[Regular Worked Hours (Excludes OT and nonworked STAT)]]</f>
        <v>0</v>
      </c>
    </row>
    <row r="107" spans="1:13" s="109" customFormat="1" ht="16.5" x14ac:dyDescent="0.3">
      <c r="C107" s="76"/>
      <c r="D107" s="76"/>
      <c r="E107" s="76"/>
      <c r="F107" s="151" t="s">
        <v>73</v>
      </c>
      <c r="G107" s="151"/>
      <c r="H107" s="151"/>
      <c r="I107" s="151"/>
      <c r="J107" s="151"/>
      <c r="K107" s="124"/>
      <c r="L107" s="128">
        <f>IF(F6&gt;44242, 0,SUM(L6:L106))</f>
        <v>0</v>
      </c>
      <c r="M107" s="122"/>
    </row>
  </sheetData>
  <sheetProtection password="CDD8" sheet="1" insertRows="0" selectLockedCells="1" autoFilter="0"/>
  <mergeCells count="3">
    <mergeCell ref="B2:L2"/>
    <mergeCell ref="F107:J107"/>
    <mergeCell ref="A1:M1"/>
  </mergeCells>
  <conditionalFormatting sqref="H6:H106">
    <cfRule type="cellIs" dxfId="241" priority="2" operator="lessThan">
      <formula>13.71</formula>
    </cfRule>
    <cfRule type="cellIs" dxfId="240" priority="5" operator="greaterThan">
      <formula>19.99</formula>
    </cfRule>
    <cfRule type="cellIs" dxfId="239" priority="6" operator="greaterThan">
      <formula>20</formula>
    </cfRule>
  </conditionalFormatting>
  <conditionalFormatting sqref="C6:C106">
    <cfRule type="cellIs" dxfId="238" priority="4" operator="equal">
      <formula>"NO"</formula>
    </cfRule>
  </conditionalFormatting>
  <conditionalFormatting sqref="E6 F6">
    <cfRule type="cellIs" dxfId="237" priority="3" operator="lessThan">
      <formula>44119</formula>
    </cfRule>
  </conditionalFormatting>
  <conditionalFormatting sqref="F6">
    <cfRule type="cellIs" dxfId="236" priority="1" operator="greaterThan">
      <formula>44242</formula>
    </cfRule>
  </conditionalFormatting>
  <hyperlinks>
    <hyperlink ref="A8:B8" r:id="rId1" display="Active/In Compliance with Corporate Affairs "/>
  </hyperlinks>
  <pageMargins left="0.7" right="0.7" top="0.75" bottom="0.75" header="0.3" footer="0.3"/>
  <pageSetup paperSize="5" scale="81"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LIST!$C$1:$C$2</xm:f>
          </x14:formula1>
          <xm:sqref>C6:C106</xm:sqref>
        </x14:dataValidation>
        <x14:dataValidation type="list" allowBlank="1" showInputMessage="1" showErrorMessage="1">
          <x14:formula1>
            <xm:f>LIST!$D$5:$D$6</xm:f>
          </x14:formula1>
          <xm:sqref>G6:G106</xm:sqref>
        </x14:dataValidation>
        <x14:dataValidation type="list" allowBlank="1" showInputMessage="1" showErrorMessage="1">
          <x14:formula1>
            <xm:f>LIST!#REF!</xm:f>
          </x14:formula1>
          <xm:sqref>B110:B116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107"/>
  <sheetViews>
    <sheetView zoomScaleNormal="100" workbookViewId="0">
      <selection activeCell="A2" sqref="A2"/>
    </sheetView>
  </sheetViews>
  <sheetFormatPr defaultColWidth="9.140625" defaultRowHeight="15" x14ac:dyDescent="0.25"/>
  <cols>
    <col min="1" max="1" width="53.42578125" style="106" bestFit="1" customWidth="1"/>
    <col min="2" max="2" width="31.5703125" style="106" customWidth="1"/>
    <col min="3" max="3" width="22.85546875" style="7" hidden="1" customWidth="1"/>
    <col min="4" max="4" width="29.7109375" style="7" customWidth="1"/>
    <col min="5" max="5" width="16.7109375" style="7" customWidth="1"/>
    <col min="6" max="6" width="16.7109375" style="106" customWidth="1"/>
    <col min="7" max="7" width="15" style="106" hidden="1" customWidth="1"/>
    <col min="8" max="8" width="20.7109375" style="7" customWidth="1"/>
    <col min="9" max="9" width="20.140625" style="106" customWidth="1"/>
    <col min="10" max="11" width="13.5703125" style="106" hidden="1" customWidth="1"/>
    <col min="12" max="12" width="14.85546875" style="131" customWidth="1"/>
    <col min="13" max="13" width="21.140625" style="107" bestFit="1" customWidth="1"/>
    <col min="14" max="16384" width="9.140625" style="106"/>
  </cols>
  <sheetData>
    <row r="1" spans="1:13" s="107" customFormat="1" ht="52.5" customHeight="1" x14ac:dyDescent="0.2">
      <c r="A1" s="141" t="s">
        <v>54</v>
      </c>
      <c r="B1" s="141"/>
      <c r="C1" s="141"/>
      <c r="D1" s="141"/>
      <c r="E1" s="141"/>
      <c r="F1" s="141"/>
      <c r="G1" s="141"/>
      <c r="H1" s="141"/>
      <c r="I1" s="141"/>
      <c r="J1" s="141"/>
      <c r="K1" s="141"/>
      <c r="L1" s="141"/>
      <c r="M1" s="141"/>
    </row>
    <row r="2" spans="1:13" s="108" customFormat="1" ht="33.75" customHeight="1" x14ac:dyDescent="0.25">
      <c r="A2" s="111" t="str">
        <f>'Period Three'!A2</f>
        <v xml:space="preserve">Dénomination sociale de l'entreprise : </v>
      </c>
      <c r="B2" s="142" t="str">
        <f>'Period Three'!B2:L2</f>
        <v>INDIQUEZ LA DÉNOMINATION SOCIALE OU LE NOM DE L'ENTREPRISE ICI</v>
      </c>
      <c r="C2" s="142"/>
      <c r="D2" s="142"/>
      <c r="E2" s="142"/>
      <c r="F2" s="142"/>
      <c r="G2" s="142"/>
      <c r="H2" s="142"/>
      <c r="I2" s="142"/>
      <c r="J2" s="142"/>
      <c r="K2" s="142"/>
      <c r="L2" s="142"/>
      <c r="M2" s="121"/>
    </row>
    <row r="3" spans="1:13" s="108" customFormat="1" ht="8.25" customHeight="1" x14ac:dyDescent="0.25">
      <c r="A3" s="112"/>
      <c r="B3" s="10"/>
      <c r="C3" s="15"/>
      <c r="D3" s="15"/>
      <c r="E3" s="17"/>
      <c r="F3" s="10"/>
      <c r="G3" s="10"/>
      <c r="H3" s="17"/>
      <c r="I3" s="10"/>
      <c r="L3" s="129"/>
      <c r="M3" s="121"/>
    </row>
    <row r="4" spans="1:13" s="108" customFormat="1" ht="6.75" customHeight="1" x14ac:dyDescent="0.25">
      <c r="A4" s="112"/>
      <c r="B4" s="112"/>
      <c r="C4" s="22"/>
      <c r="D4" s="15"/>
      <c r="E4" s="15"/>
      <c r="F4" s="112"/>
      <c r="G4" s="112"/>
      <c r="H4" s="15"/>
      <c r="I4" s="112"/>
      <c r="L4" s="129"/>
      <c r="M4" s="121"/>
    </row>
    <row r="5" spans="1:13" s="24" customFormat="1" ht="105" x14ac:dyDescent="0.25">
      <c r="A5" s="89" t="s">
        <v>60</v>
      </c>
      <c r="B5" s="89" t="s">
        <v>61</v>
      </c>
      <c r="C5" s="89" t="s">
        <v>34</v>
      </c>
      <c r="D5" s="89" t="s">
        <v>74</v>
      </c>
      <c r="E5" s="89" t="s">
        <v>68</v>
      </c>
      <c r="F5" s="89" t="s">
        <v>69</v>
      </c>
      <c r="G5" s="89" t="s">
        <v>10</v>
      </c>
      <c r="H5" s="89" t="s">
        <v>75</v>
      </c>
      <c r="I5" s="89" t="s">
        <v>71</v>
      </c>
      <c r="J5" s="89" t="s">
        <v>0</v>
      </c>
      <c r="K5" s="89" t="s">
        <v>43</v>
      </c>
      <c r="L5" s="127" t="s">
        <v>72</v>
      </c>
      <c r="M5" s="89" t="s">
        <v>76</v>
      </c>
    </row>
    <row r="6" spans="1:13" ht="30.75" customHeight="1" x14ac:dyDescent="0.25">
      <c r="A6" s="113">
        <f>'Information Sheet-COMPLETE 1st'!A13</f>
        <v>0</v>
      </c>
      <c r="B6" s="107">
        <f>'Information Sheet-COMPLETE 1st'!B13</f>
        <v>0</v>
      </c>
      <c r="C6" s="2"/>
      <c r="D6" s="7">
        <f>Table215[[#This Row],[Employee''s Essential Occupation; update if required]]</f>
        <v>0</v>
      </c>
      <c r="E6" s="120">
        <f>Table215[[#This Row],[Work Period End - CAN''T BE AFTER FEBRUARY 15]]+1</f>
        <v>1</v>
      </c>
      <c r="F6" s="119"/>
      <c r="G6" s="80"/>
      <c r="H6" s="114">
        <f>Table215[[#This Row],[Hourly Rate             (no less than $13.71, no more than $20.00); update if required]]</f>
        <v>0</v>
      </c>
      <c r="I6" s="82">
        <v>0</v>
      </c>
      <c r="J6" s="115">
        <f>20-H6</f>
        <v>20</v>
      </c>
      <c r="K6" s="115" t="str">
        <f t="shared" ref="K6:K37" si="0">IF(AND(J6&lt;=3.99,L13&gt;(-100)),J6,"$4.00")</f>
        <v>$4.00</v>
      </c>
      <c r="L6" s="130" t="str">
        <f t="shared" ref="L6:L37" si="1">IF(OR(H6&gt;19.99,H6&lt;13.71),"0",I6*K6)</f>
        <v>0</v>
      </c>
      <c r="M6" s="107">
        <f>Table216[[#This Row],[Regular Worked Hours (Excludes OT and nonworked STAT)]]+Table215[[#This Row],[Hours to Date - Cannot Exceed 640]]</f>
        <v>0</v>
      </c>
    </row>
    <row r="7" spans="1:13" ht="30.75" customHeight="1" x14ac:dyDescent="0.25">
      <c r="A7" s="113">
        <f>'Information Sheet-COMPLETE 1st'!A14</f>
        <v>0</v>
      </c>
      <c r="B7" s="107">
        <f>'Information Sheet-COMPLETE 1st'!B14</f>
        <v>0</v>
      </c>
      <c r="C7" s="2"/>
      <c r="D7" s="7">
        <f>Table215[[#This Row],[Employee''s Essential Occupation; update if required]]</f>
        <v>0</v>
      </c>
      <c r="E7" s="116">
        <f t="shared" ref="E7:F22" si="2">E6</f>
        <v>1</v>
      </c>
      <c r="F7" s="116">
        <f t="shared" si="2"/>
        <v>0</v>
      </c>
      <c r="G7" s="80"/>
      <c r="H7" s="114">
        <f>Table215[[#This Row],[Hourly Rate             (no less than $13.71, no more than $20.00); update if required]]</f>
        <v>0</v>
      </c>
      <c r="I7" s="82">
        <v>0</v>
      </c>
      <c r="J7" s="115">
        <f>20-H7</f>
        <v>20</v>
      </c>
      <c r="K7" s="115" t="str">
        <f t="shared" si="0"/>
        <v>$4.00</v>
      </c>
      <c r="L7" s="130" t="str">
        <f t="shared" si="1"/>
        <v>0</v>
      </c>
      <c r="M7" s="107">
        <f>Table216[[#This Row],[Regular Worked Hours (Excludes OT and nonworked STAT)]]+Table215[[#This Row],[Hours to Date - Cannot Exceed 640]]</f>
        <v>0</v>
      </c>
    </row>
    <row r="8" spans="1:13" ht="30.75" customHeight="1" x14ac:dyDescent="0.25">
      <c r="A8" s="113">
        <f>'Information Sheet-COMPLETE 1st'!A15</f>
        <v>0</v>
      </c>
      <c r="B8" s="107">
        <f>'Information Sheet-COMPLETE 1st'!B15</f>
        <v>0</v>
      </c>
      <c r="C8" s="2"/>
      <c r="D8" s="7">
        <f>Table215[[#This Row],[Employee''s Essential Occupation; update if required]]</f>
        <v>0</v>
      </c>
      <c r="E8" s="116">
        <f t="shared" si="2"/>
        <v>1</v>
      </c>
      <c r="F8" s="116">
        <f t="shared" si="2"/>
        <v>0</v>
      </c>
      <c r="G8" s="80"/>
      <c r="H8" s="114">
        <f>Table215[[#This Row],[Hourly Rate             (no less than $13.71, no more than $20.00); update if required]]</f>
        <v>0</v>
      </c>
      <c r="I8" s="82">
        <v>0</v>
      </c>
      <c r="J8" s="115">
        <f>20-H8</f>
        <v>20</v>
      </c>
      <c r="K8" s="115" t="str">
        <f t="shared" si="0"/>
        <v>$4.00</v>
      </c>
      <c r="L8" s="130" t="str">
        <f t="shared" si="1"/>
        <v>0</v>
      </c>
      <c r="M8" s="107">
        <f>Table216[[#This Row],[Regular Worked Hours (Excludes OT and nonworked STAT)]]+Table215[[#This Row],[Hours to Date - Cannot Exceed 640]]</f>
        <v>0</v>
      </c>
    </row>
    <row r="9" spans="1:13" ht="30.75" customHeight="1" x14ac:dyDescent="0.25">
      <c r="A9" s="113">
        <f>'Information Sheet-COMPLETE 1st'!A16</f>
        <v>0</v>
      </c>
      <c r="B9" s="107">
        <f>'Information Sheet-COMPLETE 1st'!B16</f>
        <v>0</v>
      </c>
      <c r="C9" s="2"/>
      <c r="D9" s="7">
        <f>Table215[[#This Row],[Employee''s Essential Occupation; update if required]]</f>
        <v>0</v>
      </c>
      <c r="E9" s="116">
        <f t="shared" si="2"/>
        <v>1</v>
      </c>
      <c r="F9" s="116">
        <f t="shared" si="2"/>
        <v>0</v>
      </c>
      <c r="G9" s="80"/>
      <c r="H9" s="114">
        <f>Table215[[#This Row],[Hourly Rate             (no less than $13.71, no more than $20.00); update if required]]</f>
        <v>0</v>
      </c>
      <c r="I9" s="82">
        <v>0</v>
      </c>
      <c r="J9" s="115">
        <f>20-H9</f>
        <v>20</v>
      </c>
      <c r="K9" s="115" t="str">
        <f t="shared" si="0"/>
        <v>$4.00</v>
      </c>
      <c r="L9" s="130" t="str">
        <f t="shared" si="1"/>
        <v>0</v>
      </c>
      <c r="M9" s="107">
        <f>Table216[[#This Row],[Regular Worked Hours (Excludes OT and nonworked STAT)]]+Table215[[#This Row],[Hours to Date - Cannot Exceed 640]]</f>
        <v>0</v>
      </c>
    </row>
    <row r="10" spans="1:13" s="108" customFormat="1" ht="30.75" customHeight="1" x14ac:dyDescent="0.25">
      <c r="A10" s="113">
        <f>'Information Sheet-COMPLETE 1st'!A17</f>
        <v>0</v>
      </c>
      <c r="B10" s="107">
        <f>'Information Sheet-COMPLETE 1st'!B17</f>
        <v>0</v>
      </c>
      <c r="C10" s="2"/>
      <c r="D10" s="7">
        <f>Table215[[#This Row],[Employee''s Essential Occupation; update if required]]</f>
        <v>0</v>
      </c>
      <c r="E10" s="116">
        <f t="shared" si="2"/>
        <v>1</v>
      </c>
      <c r="F10" s="116">
        <f t="shared" si="2"/>
        <v>0</v>
      </c>
      <c r="G10" s="80"/>
      <c r="H10" s="114">
        <f>Table215[[#This Row],[Hourly Rate             (no less than $13.71, no more than $20.00); update if required]]</f>
        <v>0</v>
      </c>
      <c r="I10" s="82">
        <v>0</v>
      </c>
      <c r="J10" s="115">
        <f t="shared" ref="J10:J73" si="3">20-H10</f>
        <v>20</v>
      </c>
      <c r="K10" s="115" t="str">
        <f t="shared" si="0"/>
        <v>$4.00</v>
      </c>
      <c r="L10" s="130" t="str">
        <f t="shared" si="1"/>
        <v>0</v>
      </c>
      <c r="M10" s="107">
        <f>Table216[[#This Row],[Regular Worked Hours (Excludes OT and nonworked STAT)]]+Table215[[#This Row],[Hours to Date - Cannot Exceed 640]]</f>
        <v>0</v>
      </c>
    </row>
    <row r="11" spans="1:13" s="108" customFormat="1" ht="30.75" customHeight="1" x14ac:dyDescent="0.25">
      <c r="A11" s="113">
        <f>'Information Sheet-COMPLETE 1st'!A18</f>
        <v>0</v>
      </c>
      <c r="B11" s="107">
        <f>'Information Sheet-COMPLETE 1st'!B18</f>
        <v>0</v>
      </c>
      <c r="C11" s="2"/>
      <c r="D11" s="7">
        <f>Table215[[#This Row],[Employee''s Essential Occupation; update if required]]</f>
        <v>0</v>
      </c>
      <c r="E11" s="116">
        <f t="shared" si="2"/>
        <v>1</v>
      </c>
      <c r="F11" s="116">
        <f t="shared" si="2"/>
        <v>0</v>
      </c>
      <c r="G11" s="80"/>
      <c r="H11" s="114">
        <f>Table215[[#This Row],[Hourly Rate             (no less than $13.71, no more than $20.00); update if required]]</f>
        <v>0</v>
      </c>
      <c r="I11" s="82">
        <v>0</v>
      </c>
      <c r="J11" s="115">
        <f t="shared" si="3"/>
        <v>20</v>
      </c>
      <c r="K11" s="115" t="str">
        <f t="shared" si="0"/>
        <v>$4.00</v>
      </c>
      <c r="L11" s="130" t="str">
        <f t="shared" si="1"/>
        <v>0</v>
      </c>
      <c r="M11" s="107">
        <f>Table216[[#This Row],[Regular Worked Hours (Excludes OT and nonworked STAT)]]+Table215[[#This Row],[Hours to Date - Cannot Exceed 640]]</f>
        <v>0</v>
      </c>
    </row>
    <row r="12" spans="1:13" s="108" customFormat="1" ht="30.75" customHeight="1" x14ac:dyDescent="0.25">
      <c r="A12" s="113">
        <f>'Information Sheet-COMPLETE 1st'!A19</f>
        <v>0</v>
      </c>
      <c r="B12" s="107">
        <f>'Information Sheet-COMPLETE 1st'!B19</f>
        <v>0</v>
      </c>
      <c r="C12" s="2"/>
      <c r="D12" s="7">
        <f>Table215[[#This Row],[Employee''s Essential Occupation; update if required]]</f>
        <v>0</v>
      </c>
      <c r="E12" s="116">
        <f t="shared" si="2"/>
        <v>1</v>
      </c>
      <c r="F12" s="116">
        <f t="shared" si="2"/>
        <v>0</v>
      </c>
      <c r="G12" s="80"/>
      <c r="H12" s="114">
        <f>Table215[[#This Row],[Hourly Rate             (no less than $13.71, no more than $20.00); update if required]]</f>
        <v>0</v>
      </c>
      <c r="I12" s="82">
        <v>0</v>
      </c>
      <c r="J12" s="115">
        <f t="shared" si="3"/>
        <v>20</v>
      </c>
      <c r="K12" s="115" t="str">
        <f t="shared" si="0"/>
        <v>$4.00</v>
      </c>
      <c r="L12" s="130" t="str">
        <f t="shared" si="1"/>
        <v>0</v>
      </c>
      <c r="M12" s="107">
        <f>Table216[[#This Row],[Regular Worked Hours (Excludes OT and nonworked STAT)]]+Table215[[#This Row],[Hours to Date - Cannot Exceed 640]]</f>
        <v>0</v>
      </c>
    </row>
    <row r="13" spans="1:13" s="108" customFormat="1" ht="30.75" customHeight="1" x14ac:dyDescent="0.25">
      <c r="A13" s="113">
        <f>'Information Sheet-COMPLETE 1st'!A20</f>
        <v>0</v>
      </c>
      <c r="B13" s="107">
        <f>'Information Sheet-COMPLETE 1st'!B20</f>
        <v>0</v>
      </c>
      <c r="C13" s="2"/>
      <c r="D13" s="7">
        <f>Table215[[#This Row],[Employee''s Essential Occupation; update if required]]</f>
        <v>0</v>
      </c>
      <c r="E13" s="116">
        <f t="shared" si="2"/>
        <v>1</v>
      </c>
      <c r="F13" s="116">
        <f t="shared" si="2"/>
        <v>0</v>
      </c>
      <c r="G13" s="80"/>
      <c r="H13" s="114">
        <f>Table215[[#This Row],[Hourly Rate             (no less than $13.71, no more than $20.00); update if required]]</f>
        <v>0</v>
      </c>
      <c r="I13" s="82">
        <v>0</v>
      </c>
      <c r="J13" s="115">
        <f t="shared" si="3"/>
        <v>20</v>
      </c>
      <c r="K13" s="115" t="str">
        <f t="shared" si="0"/>
        <v>$4.00</v>
      </c>
      <c r="L13" s="130" t="str">
        <f t="shared" si="1"/>
        <v>0</v>
      </c>
      <c r="M13" s="107">
        <f>Table216[[#This Row],[Regular Worked Hours (Excludes OT and nonworked STAT)]]+Table215[[#This Row],[Hours to Date - Cannot Exceed 640]]</f>
        <v>0</v>
      </c>
    </row>
    <row r="14" spans="1:13" s="108" customFormat="1" ht="30.75" customHeight="1" x14ac:dyDescent="0.25">
      <c r="A14" s="113">
        <f>'Information Sheet-COMPLETE 1st'!A21</f>
        <v>0</v>
      </c>
      <c r="B14" s="107">
        <f>'Information Sheet-COMPLETE 1st'!B21</f>
        <v>0</v>
      </c>
      <c r="C14" s="2"/>
      <c r="D14" s="7">
        <f>Table215[[#This Row],[Employee''s Essential Occupation; update if required]]</f>
        <v>0</v>
      </c>
      <c r="E14" s="116">
        <f t="shared" si="2"/>
        <v>1</v>
      </c>
      <c r="F14" s="116">
        <f t="shared" si="2"/>
        <v>0</v>
      </c>
      <c r="G14" s="80"/>
      <c r="H14" s="114">
        <f>Table215[[#This Row],[Hourly Rate             (no less than $13.71, no more than $20.00); update if required]]</f>
        <v>0</v>
      </c>
      <c r="I14" s="82">
        <v>0</v>
      </c>
      <c r="J14" s="115">
        <f t="shared" si="3"/>
        <v>20</v>
      </c>
      <c r="K14" s="115" t="str">
        <f t="shared" si="0"/>
        <v>$4.00</v>
      </c>
      <c r="L14" s="130" t="str">
        <f t="shared" si="1"/>
        <v>0</v>
      </c>
      <c r="M14" s="107">
        <f>Table216[[#This Row],[Regular Worked Hours (Excludes OT and nonworked STAT)]]+Table215[[#This Row],[Hours to Date - Cannot Exceed 640]]</f>
        <v>0</v>
      </c>
    </row>
    <row r="15" spans="1:13" s="108" customFormat="1" ht="30.75" customHeight="1" x14ac:dyDescent="0.25">
      <c r="A15" s="113">
        <f>'Information Sheet-COMPLETE 1st'!A22</f>
        <v>0</v>
      </c>
      <c r="B15" s="107">
        <f>'Information Sheet-COMPLETE 1st'!B22</f>
        <v>0</v>
      </c>
      <c r="C15" s="2"/>
      <c r="D15" s="7">
        <f>Table215[[#This Row],[Employee''s Essential Occupation; update if required]]</f>
        <v>0</v>
      </c>
      <c r="E15" s="116">
        <f t="shared" si="2"/>
        <v>1</v>
      </c>
      <c r="F15" s="116">
        <f t="shared" si="2"/>
        <v>0</v>
      </c>
      <c r="G15" s="80"/>
      <c r="H15" s="114">
        <f>Table215[[#This Row],[Hourly Rate             (no less than $13.71, no more than $20.00); update if required]]</f>
        <v>0</v>
      </c>
      <c r="I15" s="82">
        <v>0</v>
      </c>
      <c r="J15" s="115">
        <f t="shared" si="3"/>
        <v>20</v>
      </c>
      <c r="K15" s="115" t="str">
        <f t="shared" si="0"/>
        <v>$4.00</v>
      </c>
      <c r="L15" s="130" t="str">
        <f t="shared" si="1"/>
        <v>0</v>
      </c>
      <c r="M15" s="107">
        <f>Table216[[#This Row],[Regular Worked Hours (Excludes OT and nonworked STAT)]]+Table215[[#This Row],[Hours to Date - Cannot Exceed 640]]</f>
        <v>0</v>
      </c>
    </row>
    <row r="16" spans="1:13" s="108" customFormat="1" ht="30.75" customHeight="1" x14ac:dyDescent="0.25">
      <c r="A16" s="113">
        <f>'Information Sheet-COMPLETE 1st'!A23</f>
        <v>0</v>
      </c>
      <c r="B16" s="107">
        <f>'Information Sheet-COMPLETE 1st'!B23</f>
        <v>0</v>
      </c>
      <c r="C16" s="2"/>
      <c r="D16" s="7">
        <f>Table215[[#This Row],[Employee''s Essential Occupation; update if required]]</f>
        <v>0</v>
      </c>
      <c r="E16" s="116">
        <f t="shared" si="2"/>
        <v>1</v>
      </c>
      <c r="F16" s="116">
        <f t="shared" si="2"/>
        <v>0</v>
      </c>
      <c r="G16" s="80"/>
      <c r="H16" s="114">
        <f>Table215[[#This Row],[Hourly Rate             (no less than $13.71, no more than $20.00); update if required]]</f>
        <v>0</v>
      </c>
      <c r="I16" s="82">
        <v>0</v>
      </c>
      <c r="J16" s="115">
        <f t="shared" si="3"/>
        <v>20</v>
      </c>
      <c r="K16" s="115" t="str">
        <f t="shared" si="0"/>
        <v>$4.00</v>
      </c>
      <c r="L16" s="130" t="str">
        <f t="shared" si="1"/>
        <v>0</v>
      </c>
      <c r="M16" s="107">
        <f>Table216[[#This Row],[Regular Worked Hours (Excludes OT and nonworked STAT)]]+Table215[[#This Row],[Hours to Date - Cannot Exceed 640]]</f>
        <v>0</v>
      </c>
    </row>
    <row r="17" spans="1:13" s="108" customFormat="1" ht="30.75" customHeight="1" x14ac:dyDescent="0.25">
      <c r="A17" s="113">
        <f>'Information Sheet-COMPLETE 1st'!A24</f>
        <v>0</v>
      </c>
      <c r="B17" s="107">
        <f>'Information Sheet-COMPLETE 1st'!B24</f>
        <v>0</v>
      </c>
      <c r="C17" s="2"/>
      <c r="D17" s="7">
        <f>Table215[[#This Row],[Employee''s Essential Occupation; update if required]]</f>
        <v>0</v>
      </c>
      <c r="E17" s="116">
        <f t="shared" si="2"/>
        <v>1</v>
      </c>
      <c r="F17" s="116">
        <f t="shared" si="2"/>
        <v>0</v>
      </c>
      <c r="G17" s="80"/>
      <c r="H17" s="114">
        <f>Table215[[#This Row],[Hourly Rate             (no less than $13.71, no more than $20.00); update if required]]</f>
        <v>0</v>
      </c>
      <c r="I17" s="82">
        <v>0</v>
      </c>
      <c r="J17" s="115">
        <f t="shared" si="3"/>
        <v>20</v>
      </c>
      <c r="K17" s="115" t="str">
        <f t="shared" si="0"/>
        <v>$4.00</v>
      </c>
      <c r="L17" s="130" t="str">
        <f t="shared" si="1"/>
        <v>0</v>
      </c>
      <c r="M17" s="107">
        <f>Table216[[#This Row],[Regular Worked Hours (Excludes OT and nonworked STAT)]]+Table215[[#This Row],[Hours to Date - Cannot Exceed 640]]</f>
        <v>0</v>
      </c>
    </row>
    <row r="18" spans="1:13" s="108" customFormat="1" ht="30.75" customHeight="1" x14ac:dyDescent="0.25">
      <c r="A18" s="113">
        <f>'Information Sheet-COMPLETE 1st'!A25</f>
        <v>0</v>
      </c>
      <c r="B18" s="107">
        <f>'Information Sheet-COMPLETE 1st'!B25</f>
        <v>0</v>
      </c>
      <c r="C18" s="2"/>
      <c r="D18" s="7">
        <f>Table215[[#This Row],[Employee''s Essential Occupation; update if required]]</f>
        <v>0</v>
      </c>
      <c r="E18" s="116">
        <f t="shared" si="2"/>
        <v>1</v>
      </c>
      <c r="F18" s="116">
        <f t="shared" si="2"/>
        <v>0</v>
      </c>
      <c r="G18" s="80"/>
      <c r="H18" s="114">
        <f>Table215[[#This Row],[Hourly Rate             (no less than $13.71, no more than $20.00); update if required]]</f>
        <v>0</v>
      </c>
      <c r="I18" s="82">
        <v>0</v>
      </c>
      <c r="J18" s="115">
        <f t="shared" si="3"/>
        <v>20</v>
      </c>
      <c r="K18" s="115" t="str">
        <f t="shared" si="0"/>
        <v>$4.00</v>
      </c>
      <c r="L18" s="130" t="str">
        <f t="shared" si="1"/>
        <v>0</v>
      </c>
      <c r="M18" s="107">
        <f>Table216[[#This Row],[Regular Worked Hours (Excludes OT and nonworked STAT)]]+Table215[[#This Row],[Hours to Date - Cannot Exceed 640]]</f>
        <v>0</v>
      </c>
    </row>
    <row r="19" spans="1:13" s="108" customFormat="1" ht="30.75" customHeight="1" x14ac:dyDescent="0.25">
      <c r="A19" s="113">
        <f>'Information Sheet-COMPLETE 1st'!A26</f>
        <v>0</v>
      </c>
      <c r="B19" s="107">
        <f>'Information Sheet-COMPLETE 1st'!B26</f>
        <v>0</v>
      </c>
      <c r="C19" s="2"/>
      <c r="D19" s="7">
        <f>Table215[[#This Row],[Employee''s Essential Occupation; update if required]]</f>
        <v>0</v>
      </c>
      <c r="E19" s="116">
        <f t="shared" si="2"/>
        <v>1</v>
      </c>
      <c r="F19" s="116">
        <f t="shared" si="2"/>
        <v>0</v>
      </c>
      <c r="G19" s="80"/>
      <c r="H19" s="114">
        <f>Table215[[#This Row],[Hourly Rate             (no less than $13.71, no more than $20.00); update if required]]</f>
        <v>0</v>
      </c>
      <c r="I19" s="82">
        <v>0</v>
      </c>
      <c r="J19" s="115">
        <f t="shared" si="3"/>
        <v>20</v>
      </c>
      <c r="K19" s="115" t="str">
        <f t="shared" si="0"/>
        <v>$4.00</v>
      </c>
      <c r="L19" s="130" t="str">
        <f t="shared" si="1"/>
        <v>0</v>
      </c>
      <c r="M19" s="107">
        <f>Table216[[#This Row],[Regular Worked Hours (Excludes OT and nonworked STAT)]]+Table215[[#This Row],[Hours to Date - Cannot Exceed 640]]</f>
        <v>0</v>
      </c>
    </row>
    <row r="20" spans="1:13" s="108" customFormat="1" ht="30.75" customHeight="1" x14ac:dyDescent="0.25">
      <c r="A20" s="113">
        <f>'Information Sheet-COMPLETE 1st'!A27</f>
        <v>0</v>
      </c>
      <c r="B20" s="107">
        <f>'Information Sheet-COMPLETE 1st'!B27</f>
        <v>0</v>
      </c>
      <c r="C20" s="2"/>
      <c r="D20" s="7">
        <f>Table215[[#This Row],[Employee''s Essential Occupation; update if required]]</f>
        <v>0</v>
      </c>
      <c r="E20" s="116">
        <f t="shared" si="2"/>
        <v>1</v>
      </c>
      <c r="F20" s="116">
        <f t="shared" si="2"/>
        <v>0</v>
      </c>
      <c r="G20" s="80"/>
      <c r="H20" s="114">
        <f>Table215[[#This Row],[Hourly Rate             (no less than $13.71, no more than $20.00); update if required]]</f>
        <v>0</v>
      </c>
      <c r="I20" s="82">
        <v>0</v>
      </c>
      <c r="J20" s="115">
        <f t="shared" si="3"/>
        <v>20</v>
      </c>
      <c r="K20" s="115" t="str">
        <f t="shared" si="0"/>
        <v>$4.00</v>
      </c>
      <c r="L20" s="130" t="str">
        <f t="shared" si="1"/>
        <v>0</v>
      </c>
      <c r="M20" s="107">
        <f>Table216[[#This Row],[Regular Worked Hours (Excludes OT and nonworked STAT)]]+Table215[[#This Row],[Hours to Date - Cannot Exceed 640]]</f>
        <v>0</v>
      </c>
    </row>
    <row r="21" spans="1:13" s="108" customFormat="1" ht="30.75" customHeight="1" x14ac:dyDescent="0.25">
      <c r="A21" s="113">
        <f>'Information Sheet-COMPLETE 1st'!A28</f>
        <v>0</v>
      </c>
      <c r="B21" s="107">
        <f>'Information Sheet-COMPLETE 1st'!B28</f>
        <v>0</v>
      </c>
      <c r="C21" s="2"/>
      <c r="D21" s="7">
        <f>Table215[[#This Row],[Employee''s Essential Occupation; update if required]]</f>
        <v>0</v>
      </c>
      <c r="E21" s="116">
        <f t="shared" si="2"/>
        <v>1</v>
      </c>
      <c r="F21" s="116">
        <f t="shared" si="2"/>
        <v>0</v>
      </c>
      <c r="G21" s="80"/>
      <c r="H21" s="114">
        <f>Table215[[#This Row],[Hourly Rate             (no less than $13.71, no more than $20.00); update if required]]</f>
        <v>0</v>
      </c>
      <c r="I21" s="82">
        <v>0</v>
      </c>
      <c r="J21" s="115">
        <f t="shared" si="3"/>
        <v>20</v>
      </c>
      <c r="K21" s="115" t="str">
        <f t="shared" si="0"/>
        <v>$4.00</v>
      </c>
      <c r="L21" s="130" t="str">
        <f t="shared" si="1"/>
        <v>0</v>
      </c>
      <c r="M21" s="107">
        <f>Table216[[#This Row],[Regular Worked Hours (Excludes OT and nonworked STAT)]]+Table215[[#This Row],[Hours to Date - Cannot Exceed 640]]</f>
        <v>0</v>
      </c>
    </row>
    <row r="22" spans="1:13" s="108" customFormat="1" ht="30.75" customHeight="1" x14ac:dyDescent="0.25">
      <c r="A22" s="113">
        <f>'Information Sheet-COMPLETE 1st'!A29</f>
        <v>0</v>
      </c>
      <c r="B22" s="107">
        <f>'Information Sheet-COMPLETE 1st'!B29</f>
        <v>0</v>
      </c>
      <c r="C22" s="2"/>
      <c r="D22" s="7">
        <f>Table215[[#This Row],[Employee''s Essential Occupation; update if required]]</f>
        <v>0</v>
      </c>
      <c r="E22" s="116">
        <f t="shared" si="2"/>
        <v>1</v>
      </c>
      <c r="F22" s="116">
        <f t="shared" si="2"/>
        <v>0</v>
      </c>
      <c r="G22" s="80"/>
      <c r="H22" s="114">
        <f>Table215[[#This Row],[Hourly Rate             (no less than $13.71, no more than $20.00); update if required]]</f>
        <v>0</v>
      </c>
      <c r="I22" s="82">
        <v>0</v>
      </c>
      <c r="J22" s="115">
        <f t="shared" si="3"/>
        <v>20</v>
      </c>
      <c r="K22" s="115" t="str">
        <f t="shared" si="0"/>
        <v>$4.00</v>
      </c>
      <c r="L22" s="130" t="str">
        <f t="shared" si="1"/>
        <v>0</v>
      </c>
      <c r="M22" s="107">
        <f>Table216[[#This Row],[Regular Worked Hours (Excludes OT and nonworked STAT)]]+Table215[[#This Row],[Hours to Date - Cannot Exceed 640]]</f>
        <v>0</v>
      </c>
    </row>
    <row r="23" spans="1:13" s="108" customFormat="1" ht="30.75" customHeight="1" x14ac:dyDescent="0.25">
      <c r="A23" s="113">
        <f>'Information Sheet-COMPLETE 1st'!A30</f>
        <v>0</v>
      </c>
      <c r="B23" s="107">
        <f>'Information Sheet-COMPLETE 1st'!B30</f>
        <v>0</v>
      </c>
      <c r="C23" s="2"/>
      <c r="D23" s="7">
        <f>Table215[[#This Row],[Employee''s Essential Occupation; update if required]]</f>
        <v>0</v>
      </c>
      <c r="E23" s="116">
        <f t="shared" ref="E23:F38" si="4">E22</f>
        <v>1</v>
      </c>
      <c r="F23" s="116">
        <f t="shared" si="4"/>
        <v>0</v>
      </c>
      <c r="G23" s="80"/>
      <c r="H23" s="114">
        <f>Table215[[#This Row],[Hourly Rate             (no less than $13.71, no more than $20.00); update if required]]</f>
        <v>0</v>
      </c>
      <c r="I23" s="82">
        <v>0</v>
      </c>
      <c r="J23" s="115">
        <f t="shared" si="3"/>
        <v>20</v>
      </c>
      <c r="K23" s="115" t="str">
        <f t="shared" si="0"/>
        <v>$4.00</v>
      </c>
      <c r="L23" s="130" t="str">
        <f t="shared" si="1"/>
        <v>0</v>
      </c>
      <c r="M23" s="107">
        <f>Table216[[#This Row],[Regular Worked Hours (Excludes OT and nonworked STAT)]]+Table215[[#This Row],[Hours to Date - Cannot Exceed 640]]</f>
        <v>0</v>
      </c>
    </row>
    <row r="24" spans="1:13" s="108" customFormat="1" ht="30.75" customHeight="1" x14ac:dyDescent="0.25">
      <c r="A24" s="113">
        <f>'Information Sheet-COMPLETE 1st'!A31</f>
        <v>0</v>
      </c>
      <c r="B24" s="107">
        <f>'Information Sheet-COMPLETE 1st'!B31</f>
        <v>0</v>
      </c>
      <c r="C24" s="2"/>
      <c r="D24" s="7">
        <f>Table215[[#This Row],[Employee''s Essential Occupation; update if required]]</f>
        <v>0</v>
      </c>
      <c r="E24" s="116">
        <f t="shared" si="4"/>
        <v>1</v>
      </c>
      <c r="F24" s="116">
        <f t="shared" si="4"/>
        <v>0</v>
      </c>
      <c r="G24" s="80"/>
      <c r="H24" s="114">
        <f>Table215[[#This Row],[Hourly Rate             (no less than $13.71, no more than $20.00); update if required]]</f>
        <v>0</v>
      </c>
      <c r="I24" s="82">
        <v>0</v>
      </c>
      <c r="J24" s="115">
        <f t="shared" si="3"/>
        <v>20</v>
      </c>
      <c r="K24" s="115" t="str">
        <f t="shared" si="0"/>
        <v>$4.00</v>
      </c>
      <c r="L24" s="130" t="str">
        <f t="shared" si="1"/>
        <v>0</v>
      </c>
      <c r="M24" s="107">
        <f>Table216[[#This Row],[Regular Worked Hours (Excludes OT and nonworked STAT)]]+Table215[[#This Row],[Hours to Date - Cannot Exceed 640]]</f>
        <v>0</v>
      </c>
    </row>
    <row r="25" spans="1:13" s="108" customFormat="1" ht="30.75" customHeight="1" x14ac:dyDescent="0.25">
      <c r="A25" s="113">
        <f>'Information Sheet-COMPLETE 1st'!A32</f>
        <v>0</v>
      </c>
      <c r="B25" s="107">
        <f>'Information Sheet-COMPLETE 1st'!B32</f>
        <v>0</v>
      </c>
      <c r="C25" s="2"/>
      <c r="D25" s="7">
        <f>Table215[[#This Row],[Employee''s Essential Occupation; update if required]]</f>
        <v>0</v>
      </c>
      <c r="E25" s="116">
        <f t="shared" si="4"/>
        <v>1</v>
      </c>
      <c r="F25" s="116">
        <f t="shared" si="4"/>
        <v>0</v>
      </c>
      <c r="G25" s="80"/>
      <c r="H25" s="114">
        <f>Table215[[#This Row],[Hourly Rate             (no less than $13.71, no more than $20.00); update if required]]</f>
        <v>0</v>
      </c>
      <c r="I25" s="82">
        <v>0</v>
      </c>
      <c r="J25" s="115">
        <f t="shared" si="3"/>
        <v>20</v>
      </c>
      <c r="K25" s="115" t="str">
        <f t="shared" si="0"/>
        <v>$4.00</v>
      </c>
      <c r="L25" s="130" t="str">
        <f t="shared" si="1"/>
        <v>0</v>
      </c>
      <c r="M25" s="107">
        <f>Table216[[#This Row],[Regular Worked Hours (Excludes OT and nonworked STAT)]]+Table215[[#This Row],[Hours to Date - Cannot Exceed 640]]</f>
        <v>0</v>
      </c>
    </row>
    <row r="26" spans="1:13" s="108" customFormat="1" ht="30.75" customHeight="1" x14ac:dyDescent="0.25">
      <c r="A26" s="113">
        <f>'Information Sheet-COMPLETE 1st'!A33</f>
        <v>0</v>
      </c>
      <c r="B26" s="107">
        <f>'Information Sheet-COMPLETE 1st'!B33</f>
        <v>0</v>
      </c>
      <c r="C26" s="2"/>
      <c r="D26" s="7">
        <f>Table215[[#This Row],[Employee''s Essential Occupation; update if required]]</f>
        <v>0</v>
      </c>
      <c r="E26" s="116">
        <f t="shared" si="4"/>
        <v>1</v>
      </c>
      <c r="F26" s="116">
        <f t="shared" si="4"/>
        <v>0</v>
      </c>
      <c r="G26" s="80"/>
      <c r="H26" s="114">
        <f>Table215[[#This Row],[Hourly Rate             (no less than $13.71, no more than $20.00); update if required]]</f>
        <v>0</v>
      </c>
      <c r="I26" s="82">
        <v>0</v>
      </c>
      <c r="J26" s="115">
        <f t="shared" si="3"/>
        <v>20</v>
      </c>
      <c r="K26" s="115" t="str">
        <f t="shared" si="0"/>
        <v>$4.00</v>
      </c>
      <c r="L26" s="130" t="str">
        <f t="shared" si="1"/>
        <v>0</v>
      </c>
      <c r="M26" s="107">
        <f>Table216[[#This Row],[Regular Worked Hours (Excludes OT and nonworked STAT)]]+Table215[[#This Row],[Hours to Date - Cannot Exceed 640]]</f>
        <v>0</v>
      </c>
    </row>
    <row r="27" spans="1:13" s="108" customFormat="1" ht="30.75" customHeight="1" x14ac:dyDescent="0.25">
      <c r="A27" s="113">
        <f>'Information Sheet-COMPLETE 1st'!A34</f>
        <v>0</v>
      </c>
      <c r="B27" s="107">
        <f>'Information Sheet-COMPLETE 1st'!B34</f>
        <v>0</v>
      </c>
      <c r="C27" s="2"/>
      <c r="D27" s="7">
        <f>Table215[[#This Row],[Employee''s Essential Occupation; update if required]]</f>
        <v>0</v>
      </c>
      <c r="E27" s="116">
        <f t="shared" si="4"/>
        <v>1</v>
      </c>
      <c r="F27" s="116">
        <f t="shared" si="4"/>
        <v>0</v>
      </c>
      <c r="G27" s="80"/>
      <c r="H27" s="114">
        <f>Table215[[#This Row],[Hourly Rate             (no less than $13.71, no more than $20.00); update if required]]</f>
        <v>0</v>
      </c>
      <c r="I27" s="82">
        <v>0</v>
      </c>
      <c r="J27" s="115">
        <f t="shared" si="3"/>
        <v>20</v>
      </c>
      <c r="K27" s="115" t="str">
        <f t="shared" si="0"/>
        <v>$4.00</v>
      </c>
      <c r="L27" s="130" t="str">
        <f t="shared" si="1"/>
        <v>0</v>
      </c>
      <c r="M27" s="107">
        <f>Table216[[#This Row],[Regular Worked Hours (Excludes OT and nonworked STAT)]]+Table215[[#This Row],[Hours to Date - Cannot Exceed 640]]</f>
        <v>0</v>
      </c>
    </row>
    <row r="28" spans="1:13" s="108" customFormat="1" ht="30.75" customHeight="1" x14ac:dyDescent="0.25">
      <c r="A28" s="113">
        <f>'Information Sheet-COMPLETE 1st'!A35</f>
        <v>0</v>
      </c>
      <c r="B28" s="107">
        <f>'Information Sheet-COMPLETE 1st'!B35</f>
        <v>0</v>
      </c>
      <c r="C28" s="2"/>
      <c r="D28" s="7">
        <f>Table215[[#This Row],[Employee''s Essential Occupation; update if required]]</f>
        <v>0</v>
      </c>
      <c r="E28" s="116">
        <f t="shared" si="4"/>
        <v>1</v>
      </c>
      <c r="F28" s="116">
        <f t="shared" si="4"/>
        <v>0</v>
      </c>
      <c r="G28" s="80"/>
      <c r="H28" s="114">
        <f>Table215[[#This Row],[Hourly Rate             (no less than $13.71, no more than $20.00); update if required]]</f>
        <v>0</v>
      </c>
      <c r="I28" s="82">
        <v>0</v>
      </c>
      <c r="J28" s="115">
        <f t="shared" si="3"/>
        <v>20</v>
      </c>
      <c r="K28" s="115" t="str">
        <f t="shared" si="0"/>
        <v>$4.00</v>
      </c>
      <c r="L28" s="130" t="str">
        <f t="shared" si="1"/>
        <v>0</v>
      </c>
      <c r="M28" s="107">
        <f>Table216[[#This Row],[Regular Worked Hours (Excludes OT and nonworked STAT)]]+Table215[[#This Row],[Hours to Date - Cannot Exceed 640]]</f>
        <v>0</v>
      </c>
    </row>
    <row r="29" spans="1:13" s="108" customFormat="1" ht="30.75" customHeight="1" x14ac:dyDescent="0.25">
      <c r="A29" s="113">
        <f>'Information Sheet-COMPLETE 1st'!A36</f>
        <v>0</v>
      </c>
      <c r="B29" s="107">
        <f>'Information Sheet-COMPLETE 1st'!B36</f>
        <v>0</v>
      </c>
      <c r="C29" s="2"/>
      <c r="D29" s="7">
        <f>Table215[[#This Row],[Employee''s Essential Occupation; update if required]]</f>
        <v>0</v>
      </c>
      <c r="E29" s="116">
        <f t="shared" si="4"/>
        <v>1</v>
      </c>
      <c r="F29" s="116">
        <f t="shared" si="4"/>
        <v>0</v>
      </c>
      <c r="G29" s="80"/>
      <c r="H29" s="114">
        <f>Table215[[#This Row],[Hourly Rate             (no less than $13.71, no more than $20.00); update if required]]</f>
        <v>0</v>
      </c>
      <c r="I29" s="82">
        <v>0</v>
      </c>
      <c r="J29" s="115">
        <f t="shared" si="3"/>
        <v>20</v>
      </c>
      <c r="K29" s="115" t="str">
        <f t="shared" si="0"/>
        <v>$4.00</v>
      </c>
      <c r="L29" s="130" t="str">
        <f t="shared" si="1"/>
        <v>0</v>
      </c>
      <c r="M29" s="107">
        <f>Table216[[#This Row],[Regular Worked Hours (Excludes OT and nonworked STAT)]]+Table215[[#This Row],[Hours to Date - Cannot Exceed 640]]</f>
        <v>0</v>
      </c>
    </row>
    <row r="30" spans="1:13" s="108" customFormat="1" ht="30.75" customHeight="1" x14ac:dyDescent="0.25">
      <c r="A30" s="113">
        <f>'Information Sheet-COMPLETE 1st'!A37</f>
        <v>0</v>
      </c>
      <c r="B30" s="107">
        <f>'Information Sheet-COMPLETE 1st'!B37</f>
        <v>0</v>
      </c>
      <c r="C30" s="2"/>
      <c r="D30" s="7">
        <f>Table215[[#This Row],[Employee''s Essential Occupation; update if required]]</f>
        <v>0</v>
      </c>
      <c r="E30" s="116">
        <f t="shared" si="4"/>
        <v>1</v>
      </c>
      <c r="F30" s="116">
        <f t="shared" si="4"/>
        <v>0</v>
      </c>
      <c r="G30" s="80"/>
      <c r="H30" s="114">
        <f>Table215[[#This Row],[Hourly Rate             (no less than $13.71, no more than $20.00); update if required]]</f>
        <v>0</v>
      </c>
      <c r="I30" s="82">
        <v>0</v>
      </c>
      <c r="J30" s="115">
        <f t="shared" si="3"/>
        <v>20</v>
      </c>
      <c r="K30" s="115" t="str">
        <f t="shared" si="0"/>
        <v>$4.00</v>
      </c>
      <c r="L30" s="130" t="str">
        <f t="shared" si="1"/>
        <v>0</v>
      </c>
      <c r="M30" s="107">
        <f>Table216[[#This Row],[Regular Worked Hours (Excludes OT and nonworked STAT)]]+Table215[[#This Row],[Hours to Date - Cannot Exceed 640]]</f>
        <v>0</v>
      </c>
    </row>
    <row r="31" spans="1:13" s="108" customFormat="1" ht="30.75" customHeight="1" x14ac:dyDescent="0.25">
      <c r="A31" s="113">
        <f>'Information Sheet-COMPLETE 1st'!A38</f>
        <v>0</v>
      </c>
      <c r="B31" s="107">
        <f>'Information Sheet-COMPLETE 1st'!B38</f>
        <v>0</v>
      </c>
      <c r="C31" s="2"/>
      <c r="D31" s="7">
        <f>Table215[[#This Row],[Employee''s Essential Occupation; update if required]]</f>
        <v>0</v>
      </c>
      <c r="E31" s="116">
        <f t="shared" si="4"/>
        <v>1</v>
      </c>
      <c r="F31" s="116">
        <f t="shared" si="4"/>
        <v>0</v>
      </c>
      <c r="G31" s="80"/>
      <c r="H31" s="114">
        <f>Table215[[#This Row],[Hourly Rate             (no less than $13.71, no more than $20.00); update if required]]</f>
        <v>0</v>
      </c>
      <c r="I31" s="82">
        <v>0</v>
      </c>
      <c r="J31" s="115">
        <f t="shared" si="3"/>
        <v>20</v>
      </c>
      <c r="K31" s="115" t="str">
        <f t="shared" si="0"/>
        <v>$4.00</v>
      </c>
      <c r="L31" s="130" t="str">
        <f t="shared" si="1"/>
        <v>0</v>
      </c>
      <c r="M31" s="107">
        <f>Table216[[#This Row],[Regular Worked Hours (Excludes OT and nonworked STAT)]]+Table215[[#This Row],[Hours to Date - Cannot Exceed 640]]</f>
        <v>0</v>
      </c>
    </row>
    <row r="32" spans="1:13" s="108" customFormat="1" ht="30.75" customHeight="1" x14ac:dyDescent="0.25">
      <c r="A32" s="113">
        <f>'Information Sheet-COMPLETE 1st'!A39</f>
        <v>0</v>
      </c>
      <c r="B32" s="107">
        <f>'Information Sheet-COMPLETE 1st'!B39</f>
        <v>0</v>
      </c>
      <c r="C32" s="2"/>
      <c r="D32" s="7">
        <f>Table215[[#This Row],[Employee''s Essential Occupation; update if required]]</f>
        <v>0</v>
      </c>
      <c r="E32" s="116">
        <f t="shared" si="4"/>
        <v>1</v>
      </c>
      <c r="F32" s="116">
        <f t="shared" si="4"/>
        <v>0</v>
      </c>
      <c r="G32" s="80"/>
      <c r="H32" s="114">
        <f>Table215[[#This Row],[Hourly Rate             (no less than $13.71, no more than $20.00); update if required]]</f>
        <v>0</v>
      </c>
      <c r="I32" s="82">
        <v>0</v>
      </c>
      <c r="J32" s="115">
        <f t="shared" si="3"/>
        <v>20</v>
      </c>
      <c r="K32" s="115" t="str">
        <f t="shared" si="0"/>
        <v>$4.00</v>
      </c>
      <c r="L32" s="130" t="str">
        <f t="shared" si="1"/>
        <v>0</v>
      </c>
      <c r="M32" s="107">
        <f>Table216[[#This Row],[Regular Worked Hours (Excludes OT and nonworked STAT)]]+Table215[[#This Row],[Hours to Date - Cannot Exceed 640]]</f>
        <v>0</v>
      </c>
    </row>
    <row r="33" spans="1:13" s="108" customFormat="1" ht="30.75" customHeight="1" x14ac:dyDescent="0.25">
      <c r="A33" s="113">
        <f>'Information Sheet-COMPLETE 1st'!A40</f>
        <v>0</v>
      </c>
      <c r="B33" s="107">
        <f>'Information Sheet-COMPLETE 1st'!B40</f>
        <v>0</v>
      </c>
      <c r="C33" s="2"/>
      <c r="D33" s="7">
        <f>Table215[[#This Row],[Employee''s Essential Occupation; update if required]]</f>
        <v>0</v>
      </c>
      <c r="E33" s="116">
        <f t="shared" si="4"/>
        <v>1</v>
      </c>
      <c r="F33" s="116">
        <f t="shared" si="4"/>
        <v>0</v>
      </c>
      <c r="G33" s="80"/>
      <c r="H33" s="114">
        <f>Table215[[#This Row],[Hourly Rate             (no less than $13.71, no more than $20.00); update if required]]</f>
        <v>0</v>
      </c>
      <c r="I33" s="82">
        <v>0</v>
      </c>
      <c r="J33" s="115">
        <f t="shared" si="3"/>
        <v>20</v>
      </c>
      <c r="K33" s="115" t="str">
        <f t="shared" si="0"/>
        <v>$4.00</v>
      </c>
      <c r="L33" s="130" t="str">
        <f t="shared" si="1"/>
        <v>0</v>
      </c>
      <c r="M33" s="107">
        <f>Table216[[#This Row],[Regular Worked Hours (Excludes OT and nonworked STAT)]]+Table215[[#This Row],[Hours to Date - Cannot Exceed 640]]</f>
        <v>0</v>
      </c>
    </row>
    <row r="34" spans="1:13" s="108" customFormat="1" ht="30.75" customHeight="1" x14ac:dyDescent="0.25">
      <c r="A34" s="113">
        <f>'Information Sheet-COMPLETE 1st'!A41</f>
        <v>0</v>
      </c>
      <c r="B34" s="107">
        <f>'Information Sheet-COMPLETE 1st'!B41</f>
        <v>0</v>
      </c>
      <c r="C34" s="2"/>
      <c r="D34" s="7">
        <f>Table215[[#This Row],[Employee''s Essential Occupation; update if required]]</f>
        <v>0</v>
      </c>
      <c r="E34" s="116">
        <f t="shared" si="4"/>
        <v>1</v>
      </c>
      <c r="F34" s="116">
        <f t="shared" si="4"/>
        <v>0</v>
      </c>
      <c r="G34" s="80"/>
      <c r="H34" s="114">
        <f>Table215[[#This Row],[Hourly Rate             (no less than $13.71, no more than $20.00); update if required]]</f>
        <v>0</v>
      </c>
      <c r="I34" s="82">
        <v>0</v>
      </c>
      <c r="J34" s="115">
        <f t="shared" si="3"/>
        <v>20</v>
      </c>
      <c r="K34" s="115" t="str">
        <f t="shared" si="0"/>
        <v>$4.00</v>
      </c>
      <c r="L34" s="130" t="str">
        <f t="shared" si="1"/>
        <v>0</v>
      </c>
      <c r="M34" s="107">
        <f>Table216[[#This Row],[Regular Worked Hours (Excludes OT and nonworked STAT)]]+Table215[[#This Row],[Hours to Date - Cannot Exceed 640]]</f>
        <v>0</v>
      </c>
    </row>
    <row r="35" spans="1:13" s="108" customFormat="1" ht="30.75" customHeight="1" x14ac:dyDescent="0.25">
      <c r="A35" s="113">
        <f>'Information Sheet-COMPLETE 1st'!A42</f>
        <v>0</v>
      </c>
      <c r="B35" s="107">
        <f>'Information Sheet-COMPLETE 1st'!B42</f>
        <v>0</v>
      </c>
      <c r="C35" s="2"/>
      <c r="D35" s="7">
        <f>Table215[[#This Row],[Employee''s Essential Occupation; update if required]]</f>
        <v>0</v>
      </c>
      <c r="E35" s="116">
        <f t="shared" si="4"/>
        <v>1</v>
      </c>
      <c r="F35" s="116">
        <f t="shared" si="4"/>
        <v>0</v>
      </c>
      <c r="G35" s="80"/>
      <c r="H35" s="114">
        <f>Table215[[#This Row],[Hourly Rate             (no less than $13.71, no more than $20.00); update if required]]</f>
        <v>0</v>
      </c>
      <c r="I35" s="82">
        <v>0</v>
      </c>
      <c r="J35" s="115">
        <f t="shared" si="3"/>
        <v>20</v>
      </c>
      <c r="K35" s="115" t="str">
        <f t="shared" si="0"/>
        <v>$4.00</v>
      </c>
      <c r="L35" s="130" t="str">
        <f t="shared" si="1"/>
        <v>0</v>
      </c>
      <c r="M35" s="107">
        <f>Table216[[#This Row],[Regular Worked Hours (Excludes OT and nonworked STAT)]]+Table215[[#This Row],[Hours to Date - Cannot Exceed 640]]</f>
        <v>0</v>
      </c>
    </row>
    <row r="36" spans="1:13" s="108" customFormat="1" ht="30.75" customHeight="1" x14ac:dyDescent="0.25">
      <c r="A36" s="113">
        <f>'Information Sheet-COMPLETE 1st'!A43</f>
        <v>0</v>
      </c>
      <c r="B36" s="107">
        <f>'Information Sheet-COMPLETE 1st'!B43</f>
        <v>0</v>
      </c>
      <c r="C36" s="2"/>
      <c r="D36" s="7">
        <f>Table215[[#This Row],[Employee''s Essential Occupation; update if required]]</f>
        <v>0</v>
      </c>
      <c r="E36" s="116">
        <f t="shared" si="4"/>
        <v>1</v>
      </c>
      <c r="F36" s="116">
        <f t="shared" si="4"/>
        <v>0</v>
      </c>
      <c r="G36" s="80"/>
      <c r="H36" s="114">
        <f>Table215[[#This Row],[Hourly Rate             (no less than $13.71, no more than $20.00); update if required]]</f>
        <v>0</v>
      </c>
      <c r="I36" s="82">
        <v>0</v>
      </c>
      <c r="J36" s="115">
        <f t="shared" si="3"/>
        <v>20</v>
      </c>
      <c r="K36" s="115" t="str">
        <f t="shared" si="0"/>
        <v>$4.00</v>
      </c>
      <c r="L36" s="130" t="str">
        <f t="shared" si="1"/>
        <v>0</v>
      </c>
      <c r="M36" s="107">
        <f>Table216[[#This Row],[Regular Worked Hours (Excludes OT and nonworked STAT)]]+Table215[[#This Row],[Hours to Date - Cannot Exceed 640]]</f>
        <v>0</v>
      </c>
    </row>
    <row r="37" spans="1:13" s="108" customFormat="1" ht="30.75" customHeight="1" x14ac:dyDescent="0.25">
      <c r="A37" s="113">
        <f>'Information Sheet-COMPLETE 1st'!A44</f>
        <v>0</v>
      </c>
      <c r="B37" s="107">
        <f>'Information Sheet-COMPLETE 1st'!B44</f>
        <v>0</v>
      </c>
      <c r="C37" s="2"/>
      <c r="D37" s="7">
        <f>Table215[[#This Row],[Employee''s Essential Occupation; update if required]]</f>
        <v>0</v>
      </c>
      <c r="E37" s="116">
        <f t="shared" si="4"/>
        <v>1</v>
      </c>
      <c r="F37" s="116">
        <f t="shared" si="4"/>
        <v>0</v>
      </c>
      <c r="G37" s="80"/>
      <c r="H37" s="114">
        <f>Table215[[#This Row],[Hourly Rate             (no less than $13.71, no more than $20.00); update if required]]</f>
        <v>0</v>
      </c>
      <c r="I37" s="82">
        <v>0</v>
      </c>
      <c r="J37" s="115">
        <f t="shared" si="3"/>
        <v>20</v>
      </c>
      <c r="K37" s="115" t="str">
        <f t="shared" si="0"/>
        <v>$4.00</v>
      </c>
      <c r="L37" s="130" t="str">
        <f t="shared" si="1"/>
        <v>0</v>
      </c>
      <c r="M37" s="107">
        <f>Table216[[#This Row],[Regular Worked Hours (Excludes OT and nonworked STAT)]]+Table215[[#This Row],[Hours to Date - Cannot Exceed 640]]</f>
        <v>0</v>
      </c>
    </row>
    <row r="38" spans="1:13" s="108" customFormat="1" ht="30.75" customHeight="1" x14ac:dyDescent="0.25">
      <c r="A38" s="113">
        <f>'Information Sheet-COMPLETE 1st'!A45</f>
        <v>0</v>
      </c>
      <c r="B38" s="107">
        <f>'Information Sheet-COMPLETE 1st'!B45</f>
        <v>0</v>
      </c>
      <c r="C38" s="2"/>
      <c r="D38" s="7">
        <f>Table215[[#This Row],[Employee''s Essential Occupation; update if required]]</f>
        <v>0</v>
      </c>
      <c r="E38" s="116">
        <f t="shared" si="4"/>
        <v>1</v>
      </c>
      <c r="F38" s="116">
        <f t="shared" si="4"/>
        <v>0</v>
      </c>
      <c r="G38" s="80"/>
      <c r="H38" s="114">
        <f>Table215[[#This Row],[Hourly Rate             (no less than $13.71, no more than $20.00); update if required]]</f>
        <v>0</v>
      </c>
      <c r="I38" s="82">
        <v>0</v>
      </c>
      <c r="J38" s="115">
        <f t="shared" si="3"/>
        <v>20</v>
      </c>
      <c r="K38" s="115" t="str">
        <f t="shared" ref="K38:K69" si="5">IF(AND(J38&lt;=3.99,L45&gt;(-100)),J38,"$4.00")</f>
        <v>$4.00</v>
      </c>
      <c r="L38" s="130" t="str">
        <f t="shared" ref="L38:L69" si="6">IF(OR(H38&gt;19.99,H38&lt;13.71),"0",I38*K38)</f>
        <v>0</v>
      </c>
      <c r="M38" s="107">
        <f>Table216[[#This Row],[Regular Worked Hours (Excludes OT and nonworked STAT)]]+Table215[[#This Row],[Hours to Date - Cannot Exceed 640]]</f>
        <v>0</v>
      </c>
    </row>
    <row r="39" spans="1:13" s="108" customFormat="1" ht="30.75" customHeight="1" x14ac:dyDescent="0.25">
      <c r="A39" s="113">
        <f>'Information Sheet-COMPLETE 1st'!A46</f>
        <v>0</v>
      </c>
      <c r="B39" s="107">
        <f>'Information Sheet-COMPLETE 1st'!B46</f>
        <v>0</v>
      </c>
      <c r="C39" s="2"/>
      <c r="D39" s="7">
        <f>Table215[[#This Row],[Employee''s Essential Occupation; update if required]]</f>
        <v>0</v>
      </c>
      <c r="E39" s="116">
        <f t="shared" ref="E39:F54" si="7">E38</f>
        <v>1</v>
      </c>
      <c r="F39" s="116">
        <f t="shared" si="7"/>
        <v>0</v>
      </c>
      <c r="G39" s="80"/>
      <c r="H39" s="114">
        <f>Table215[[#This Row],[Hourly Rate             (no less than $13.71, no more than $20.00); update if required]]</f>
        <v>0</v>
      </c>
      <c r="I39" s="82">
        <v>0</v>
      </c>
      <c r="J39" s="115">
        <f t="shared" si="3"/>
        <v>20</v>
      </c>
      <c r="K39" s="115" t="str">
        <f t="shared" si="5"/>
        <v>$4.00</v>
      </c>
      <c r="L39" s="130" t="str">
        <f t="shared" si="6"/>
        <v>0</v>
      </c>
      <c r="M39" s="107">
        <f>Table216[[#This Row],[Regular Worked Hours (Excludes OT and nonworked STAT)]]+Table215[[#This Row],[Hours to Date - Cannot Exceed 640]]</f>
        <v>0</v>
      </c>
    </row>
    <row r="40" spans="1:13" s="108" customFormat="1" ht="30.75" customHeight="1" x14ac:dyDescent="0.25">
      <c r="A40" s="113">
        <f>'Information Sheet-COMPLETE 1st'!A47</f>
        <v>0</v>
      </c>
      <c r="B40" s="107">
        <f>'Information Sheet-COMPLETE 1st'!B47</f>
        <v>0</v>
      </c>
      <c r="C40" s="2"/>
      <c r="D40" s="7">
        <f>Table215[[#This Row],[Employee''s Essential Occupation; update if required]]</f>
        <v>0</v>
      </c>
      <c r="E40" s="116">
        <f t="shared" si="7"/>
        <v>1</v>
      </c>
      <c r="F40" s="116">
        <f t="shared" si="7"/>
        <v>0</v>
      </c>
      <c r="G40" s="80"/>
      <c r="H40" s="114">
        <f>Table215[[#This Row],[Hourly Rate             (no less than $13.71, no more than $20.00); update if required]]</f>
        <v>0</v>
      </c>
      <c r="I40" s="82">
        <v>0</v>
      </c>
      <c r="J40" s="115">
        <f t="shared" si="3"/>
        <v>20</v>
      </c>
      <c r="K40" s="115" t="str">
        <f t="shared" si="5"/>
        <v>$4.00</v>
      </c>
      <c r="L40" s="130" t="str">
        <f t="shared" si="6"/>
        <v>0</v>
      </c>
      <c r="M40" s="107">
        <f>Table216[[#This Row],[Regular Worked Hours (Excludes OT and nonworked STAT)]]+Table215[[#This Row],[Hours to Date - Cannot Exceed 640]]</f>
        <v>0</v>
      </c>
    </row>
    <row r="41" spans="1:13" s="108" customFormat="1" ht="30.75" customHeight="1" x14ac:dyDescent="0.25">
      <c r="A41" s="113">
        <f>'Information Sheet-COMPLETE 1st'!A48</f>
        <v>0</v>
      </c>
      <c r="B41" s="107">
        <f>'Information Sheet-COMPLETE 1st'!B48</f>
        <v>0</v>
      </c>
      <c r="C41" s="2"/>
      <c r="D41" s="7">
        <f>Table215[[#This Row],[Employee''s Essential Occupation; update if required]]</f>
        <v>0</v>
      </c>
      <c r="E41" s="116">
        <f t="shared" si="7"/>
        <v>1</v>
      </c>
      <c r="F41" s="116">
        <f t="shared" si="7"/>
        <v>0</v>
      </c>
      <c r="G41" s="80"/>
      <c r="H41" s="114">
        <f>Table215[[#This Row],[Hourly Rate             (no less than $13.71, no more than $20.00); update if required]]</f>
        <v>0</v>
      </c>
      <c r="I41" s="82">
        <v>0</v>
      </c>
      <c r="J41" s="115">
        <f t="shared" si="3"/>
        <v>20</v>
      </c>
      <c r="K41" s="115" t="str">
        <f t="shared" si="5"/>
        <v>$4.00</v>
      </c>
      <c r="L41" s="130" t="str">
        <f t="shared" si="6"/>
        <v>0</v>
      </c>
      <c r="M41" s="107">
        <f>Table216[[#This Row],[Regular Worked Hours (Excludes OT and nonworked STAT)]]+Table215[[#This Row],[Hours to Date - Cannot Exceed 640]]</f>
        <v>0</v>
      </c>
    </row>
    <row r="42" spans="1:13" s="108" customFormat="1" ht="30.75" customHeight="1" x14ac:dyDescent="0.25">
      <c r="A42" s="113">
        <f>'Information Sheet-COMPLETE 1st'!A49</f>
        <v>0</v>
      </c>
      <c r="B42" s="107">
        <f>'Information Sheet-COMPLETE 1st'!B49</f>
        <v>0</v>
      </c>
      <c r="C42" s="2"/>
      <c r="D42" s="7">
        <f>Table215[[#This Row],[Employee''s Essential Occupation; update if required]]</f>
        <v>0</v>
      </c>
      <c r="E42" s="116">
        <f t="shared" si="7"/>
        <v>1</v>
      </c>
      <c r="F42" s="116">
        <f t="shared" si="7"/>
        <v>0</v>
      </c>
      <c r="G42" s="80"/>
      <c r="H42" s="114">
        <f>Table215[[#This Row],[Hourly Rate             (no less than $13.71, no more than $20.00); update if required]]</f>
        <v>0</v>
      </c>
      <c r="I42" s="82">
        <v>0</v>
      </c>
      <c r="J42" s="115">
        <f t="shared" si="3"/>
        <v>20</v>
      </c>
      <c r="K42" s="115" t="str">
        <f t="shared" si="5"/>
        <v>$4.00</v>
      </c>
      <c r="L42" s="130" t="str">
        <f t="shared" si="6"/>
        <v>0</v>
      </c>
      <c r="M42" s="107">
        <f>Table216[[#This Row],[Regular Worked Hours (Excludes OT and nonworked STAT)]]+Table215[[#This Row],[Hours to Date - Cannot Exceed 640]]</f>
        <v>0</v>
      </c>
    </row>
    <row r="43" spans="1:13" s="108" customFormat="1" ht="30.75" customHeight="1" x14ac:dyDescent="0.25">
      <c r="A43" s="113">
        <f>'Information Sheet-COMPLETE 1st'!A50</f>
        <v>0</v>
      </c>
      <c r="B43" s="107">
        <f>'Information Sheet-COMPLETE 1st'!B50</f>
        <v>0</v>
      </c>
      <c r="C43" s="2"/>
      <c r="D43" s="7">
        <f>Table215[[#This Row],[Employee''s Essential Occupation; update if required]]</f>
        <v>0</v>
      </c>
      <c r="E43" s="116">
        <f t="shared" si="7"/>
        <v>1</v>
      </c>
      <c r="F43" s="116">
        <f t="shared" si="7"/>
        <v>0</v>
      </c>
      <c r="G43" s="80"/>
      <c r="H43" s="114">
        <f>Table215[[#This Row],[Hourly Rate             (no less than $13.71, no more than $20.00); update if required]]</f>
        <v>0</v>
      </c>
      <c r="I43" s="82">
        <v>0</v>
      </c>
      <c r="J43" s="115">
        <f t="shared" si="3"/>
        <v>20</v>
      </c>
      <c r="K43" s="115" t="str">
        <f t="shared" si="5"/>
        <v>$4.00</v>
      </c>
      <c r="L43" s="130" t="str">
        <f t="shared" si="6"/>
        <v>0</v>
      </c>
      <c r="M43" s="107">
        <f>Table216[[#This Row],[Regular Worked Hours (Excludes OT and nonworked STAT)]]+Table215[[#This Row],[Hours to Date - Cannot Exceed 640]]</f>
        <v>0</v>
      </c>
    </row>
    <row r="44" spans="1:13" s="108" customFormat="1" ht="30.75" customHeight="1" x14ac:dyDescent="0.25">
      <c r="A44" s="113">
        <f>'Information Sheet-COMPLETE 1st'!A51</f>
        <v>0</v>
      </c>
      <c r="B44" s="107">
        <f>'Information Sheet-COMPLETE 1st'!B51</f>
        <v>0</v>
      </c>
      <c r="C44" s="2"/>
      <c r="D44" s="7">
        <f>Table215[[#This Row],[Employee''s Essential Occupation; update if required]]</f>
        <v>0</v>
      </c>
      <c r="E44" s="116">
        <f t="shared" si="7"/>
        <v>1</v>
      </c>
      <c r="F44" s="116">
        <f t="shared" si="7"/>
        <v>0</v>
      </c>
      <c r="G44" s="80"/>
      <c r="H44" s="114">
        <f>Table215[[#This Row],[Hourly Rate             (no less than $13.71, no more than $20.00); update if required]]</f>
        <v>0</v>
      </c>
      <c r="I44" s="82">
        <v>0</v>
      </c>
      <c r="J44" s="115">
        <f t="shared" si="3"/>
        <v>20</v>
      </c>
      <c r="K44" s="115" t="str">
        <f t="shared" si="5"/>
        <v>$4.00</v>
      </c>
      <c r="L44" s="130" t="str">
        <f t="shared" si="6"/>
        <v>0</v>
      </c>
      <c r="M44" s="107">
        <f>Table216[[#This Row],[Regular Worked Hours (Excludes OT and nonworked STAT)]]+Table215[[#This Row],[Hours to Date - Cannot Exceed 640]]</f>
        <v>0</v>
      </c>
    </row>
    <row r="45" spans="1:13" s="108" customFormat="1" ht="30.75" customHeight="1" x14ac:dyDescent="0.25">
      <c r="A45" s="113">
        <f>'Information Sheet-COMPLETE 1st'!A52</f>
        <v>0</v>
      </c>
      <c r="B45" s="107">
        <f>'Information Sheet-COMPLETE 1st'!B52</f>
        <v>0</v>
      </c>
      <c r="C45" s="2"/>
      <c r="D45" s="7">
        <f>Table215[[#This Row],[Employee''s Essential Occupation; update if required]]</f>
        <v>0</v>
      </c>
      <c r="E45" s="116">
        <f t="shared" si="7"/>
        <v>1</v>
      </c>
      <c r="F45" s="116">
        <f t="shared" si="7"/>
        <v>0</v>
      </c>
      <c r="G45" s="80"/>
      <c r="H45" s="114">
        <f>Table215[[#This Row],[Hourly Rate             (no less than $13.71, no more than $20.00); update if required]]</f>
        <v>0</v>
      </c>
      <c r="I45" s="82">
        <v>0</v>
      </c>
      <c r="J45" s="115">
        <f t="shared" si="3"/>
        <v>20</v>
      </c>
      <c r="K45" s="115" t="str">
        <f t="shared" si="5"/>
        <v>$4.00</v>
      </c>
      <c r="L45" s="130" t="str">
        <f t="shared" si="6"/>
        <v>0</v>
      </c>
      <c r="M45" s="107">
        <f>Table216[[#This Row],[Regular Worked Hours (Excludes OT and nonworked STAT)]]+Table215[[#This Row],[Hours to Date - Cannot Exceed 640]]</f>
        <v>0</v>
      </c>
    </row>
    <row r="46" spans="1:13" s="108" customFormat="1" ht="30.75" customHeight="1" x14ac:dyDescent="0.25">
      <c r="A46" s="113">
        <f>'Information Sheet-COMPLETE 1st'!A53</f>
        <v>0</v>
      </c>
      <c r="B46" s="107">
        <f>'Information Sheet-COMPLETE 1st'!B53</f>
        <v>0</v>
      </c>
      <c r="C46" s="2"/>
      <c r="D46" s="7">
        <f>Table215[[#This Row],[Employee''s Essential Occupation; update if required]]</f>
        <v>0</v>
      </c>
      <c r="E46" s="116">
        <f t="shared" si="7"/>
        <v>1</v>
      </c>
      <c r="F46" s="116">
        <f t="shared" si="7"/>
        <v>0</v>
      </c>
      <c r="G46" s="80"/>
      <c r="H46" s="114">
        <f>Table215[[#This Row],[Hourly Rate             (no less than $13.71, no more than $20.00); update if required]]</f>
        <v>0</v>
      </c>
      <c r="I46" s="82">
        <v>0</v>
      </c>
      <c r="J46" s="115">
        <f t="shared" si="3"/>
        <v>20</v>
      </c>
      <c r="K46" s="115" t="str">
        <f t="shared" si="5"/>
        <v>$4.00</v>
      </c>
      <c r="L46" s="130" t="str">
        <f t="shared" si="6"/>
        <v>0</v>
      </c>
      <c r="M46" s="107">
        <f>Table216[[#This Row],[Regular Worked Hours (Excludes OT and nonworked STAT)]]+Table215[[#This Row],[Hours to Date - Cannot Exceed 640]]</f>
        <v>0</v>
      </c>
    </row>
    <row r="47" spans="1:13" s="108" customFormat="1" ht="30.75" customHeight="1" x14ac:dyDescent="0.25">
      <c r="A47" s="113">
        <f>'Information Sheet-COMPLETE 1st'!A54</f>
        <v>0</v>
      </c>
      <c r="B47" s="107">
        <f>'Information Sheet-COMPLETE 1st'!B54</f>
        <v>0</v>
      </c>
      <c r="C47" s="2"/>
      <c r="D47" s="7">
        <f>Table215[[#This Row],[Employee''s Essential Occupation; update if required]]</f>
        <v>0</v>
      </c>
      <c r="E47" s="116">
        <f t="shared" si="7"/>
        <v>1</v>
      </c>
      <c r="F47" s="116">
        <f t="shared" si="7"/>
        <v>0</v>
      </c>
      <c r="G47" s="80"/>
      <c r="H47" s="114">
        <f>Table215[[#This Row],[Hourly Rate             (no less than $13.71, no more than $20.00); update if required]]</f>
        <v>0</v>
      </c>
      <c r="I47" s="82">
        <v>0</v>
      </c>
      <c r="J47" s="115">
        <f t="shared" si="3"/>
        <v>20</v>
      </c>
      <c r="K47" s="115" t="str">
        <f t="shared" si="5"/>
        <v>$4.00</v>
      </c>
      <c r="L47" s="130" t="str">
        <f t="shared" si="6"/>
        <v>0</v>
      </c>
      <c r="M47" s="107">
        <f>Table216[[#This Row],[Regular Worked Hours (Excludes OT and nonworked STAT)]]+Table215[[#This Row],[Hours to Date - Cannot Exceed 640]]</f>
        <v>0</v>
      </c>
    </row>
    <row r="48" spans="1:13" s="108" customFormat="1" ht="30.75" customHeight="1" x14ac:dyDescent="0.25">
      <c r="A48" s="113">
        <f>'Information Sheet-COMPLETE 1st'!A55</f>
        <v>0</v>
      </c>
      <c r="B48" s="107">
        <f>'Information Sheet-COMPLETE 1st'!B55</f>
        <v>0</v>
      </c>
      <c r="C48" s="2"/>
      <c r="D48" s="7">
        <f>Table215[[#This Row],[Employee''s Essential Occupation; update if required]]</f>
        <v>0</v>
      </c>
      <c r="E48" s="116">
        <f t="shared" si="7"/>
        <v>1</v>
      </c>
      <c r="F48" s="116">
        <f t="shared" si="7"/>
        <v>0</v>
      </c>
      <c r="G48" s="80"/>
      <c r="H48" s="114">
        <f>Table215[[#This Row],[Hourly Rate             (no less than $13.71, no more than $20.00); update if required]]</f>
        <v>0</v>
      </c>
      <c r="I48" s="82">
        <v>0</v>
      </c>
      <c r="J48" s="115">
        <f t="shared" si="3"/>
        <v>20</v>
      </c>
      <c r="K48" s="115" t="str">
        <f t="shared" si="5"/>
        <v>$4.00</v>
      </c>
      <c r="L48" s="130" t="str">
        <f t="shared" si="6"/>
        <v>0</v>
      </c>
      <c r="M48" s="107">
        <f>Table216[[#This Row],[Regular Worked Hours (Excludes OT and nonworked STAT)]]+Table215[[#This Row],[Hours to Date - Cannot Exceed 640]]</f>
        <v>0</v>
      </c>
    </row>
    <row r="49" spans="1:13" s="108" customFormat="1" ht="30.75" customHeight="1" x14ac:dyDescent="0.25">
      <c r="A49" s="113">
        <f>'Information Sheet-COMPLETE 1st'!A56</f>
        <v>0</v>
      </c>
      <c r="B49" s="107">
        <f>'Information Sheet-COMPLETE 1st'!B56</f>
        <v>0</v>
      </c>
      <c r="C49" s="2"/>
      <c r="D49" s="7">
        <f>Table215[[#This Row],[Employee''s Essential Occupation; update if required]]</f>
        <v>0</v>
      </c>
      <c r="E49" s="116">
        <f t="shared" si="7"/>
        <v>1</v>
      </c>
      <c r="F49" s="116">
        <f t="shared" si="7"/>
        <v>0</v>
      </c>
      <c r="G49" s="80"/>
      <c r="H49" s="114">
        <f>Table215[[#This Row],[Hourly Rate             (no less than $13.71, no more than $20.00); update if required]]</f>
        <v>0</v>
      </c>
      <c r="I49" s="82">
        <v>0</v>
      </c>
      <c r="J49" s="115">
        <f t="shared" si="3"/>
        <v>20</v>
      </c>
      <c r="K49" s="115" t="str">
        <f t="shared" si="5"/>
        <v>$4.00</v>
      </c>
      <c r="L49" s="130" t="str">
        <f t="shared" si="6"/>
        <v>0</v>
      </c>
      <c r="M49" s="107">
        <f>Table216[[#This Row],[Regular Worked Hours (Excludes OT and nonworked STAT)]]+Table215[[#This Row],[Hours to Date - Cannot Exceed 640]]</f>
        <v>0</v>
      </c>
    </row>
    <row r="50" spans="1:13" s="108" customFormat="1" ht="30.75" customHeight="1" x14ac:dyDescent="0.25">
      <c r="A50" s="113">
        <f>'Information Sheet-COMPLETE 1st'!A57</f>
        <v>0</v>
      </c>
      <c r="B50" s="107">
        <f>'Information Sheet-COMPLETE 1st'!B57</f>
        <v>0</v>
      </c>
      <c r="C50" s="2"/>
      <c r="D50" s="7">
        <f>Table215[[#This Row],[Employee''s Essential Occupation; update if required]]</f>
        <v>0</v>
      </c>
      <c r="E50" s="116">
        <f t="shared" si="7"/>
        <v>1</v>
      </c>
      <c r="F50" s="116">
        <f t="shared" si="7"/>
        <v>0</v>
      </c>
      <c r="G50" s="80"/>
      <c r="H50" s="114">
        <f>Table215[[#This Row],[Hourly Rate             (no less than $13.71, no more than $20.00); update if required]]</f>
        <v>0</v>
      </c>
      <c r="I50" s="82">
        <v>0</v>
      </c>
      <c r="J50" s="115">
        <f t="shared" si="3"/>
        <v>20</v>
      </c>
      <c r="K50" s="115" t="str">
        <f t="shared" si="5"/>
        <v>$4.00</v>
      </c>
      <c r="L50" s="130" t="str">
        <f t="shared" si="6"/>
        <v>0</v>
      </c>
      <c r="M50" s="107">
        <f>Table216[[#This Row],[Regular Worked Hours (Excludes OT and nonworked STAT)]]+Table215[[#This Row],[Hours to Date - Cannot Exceed 640]]</f>
        <v>0</v>
      </c>
    </row>
    <row r="51" spans="1:13" s="108" customFormat="1" ht="30.75" customHeight="1" x14ac:dyDescent="0.25">
      <c r="A51" s="113">
        <f>'Information Sheet-COMPLETE 1st'!A58</f>
        <v>0</v>
      </c>
      <c r="B51" s="107">
        <f>'Information Sheet-COMPLETE 1st'!B58</f>
        <v>0</v>
      </c>
      <c r="C51" s="2"/>
      <c r="D51" s="7">
        <f>Table215[[#This Row],[Employee''s Essential Occupation; update if required]]</f>
        <v>0</v>
      </c>
      <c r="E51" s="116">
        <f t="shared" si="7"/>
        <v>1</v>
      </c>
      <c r="F51" s="116">
        <f t="shared" si="7"/>
        <v>0</v>
      </c>
      <c r="G51" s="80"/>
      <c r="H51" s="114">
        <f>Table215[[#This Row],[Hourly Rate             (no less than $13.71, no more than $20.00); update if required]]</f>
        <v>0</v>
      </c>
      <c r="I51" s="82">
        <v>0</v>
      </c>
      <c r="J51" s="115">
        <f t="shared" si="3"/>
        <v>20</v>
      </c>
      <c r="K51" s="115" t="str">
        <f t="shared" si="5"/>
        <v>$4.00</v>
      </c>
      <c r="L51" s="130" t="str">
        <f t="shared" si="6"/>
        <v>0</v>
      </c>
      <c r="M51" s="107">
        <f>Table216[[#This Row],[Regular Worked Hours (Excludes OT and nonworked STAT)]]+Table215[[#This Row],[Hours to Date - Cannot Exceed 640]]</f>
        <v>0</v>
      </c>
    </row>
    <row r="52" spans="1:13" s="108" customFormat="1" ht="30.75" customHeight="1" x14ac:dyDescent="0.25">
      <c r="A52" s="113">
        <f>'Information Sheet-COMPLETE 1st'!A59</f>
        <v>0</v>
      </c>
      <c r="B52" s="107">
        <f>'Information Sheet-COMPLETE 1st'!B59</f>
        <v>0</v>
      </c>
      <c r="C52" s="2"/>
      <c r="D52" s="7">
        <f>Table215[[#This Row],[Employee''s Essential Occupation; update if required]]</f>
        <v>0</v>
      </c>
      <c r="E52" s="116">
        <f t="shared" si="7"/>
        <v>1</v>
      </c>
      <c r="F52" s="116">
        <f t="shared" si="7"/>
        <v>0</v>
      </c>
      <c r="G52" s="80"/>
      <c r="H52" s="114">
        <f>Table215[[#This Row],[Hourly Rate             (no less than $13.71, no more than $20.00); update if required]]</f>
        <v>0</v>
      </c>
      <c r="I52" s="82">
        <v>0</v>
      </c>
      <c r="J52" s="115">
        <f t="shared" si="3"/>
        <v>20</v>
      </c>
      <c r="K52" s="115" t="str">
        <f t="shared" si="5"/>
        <v>$4.00</v>
      </c>
      <c r="L52" s="130" t="str">
        <f t="shared" si="6"/>
        <v>0</v>
      </c>
      <c r="M52" s="107">
        <f>Table216[[#This Row],[Regular Worked Hours (Excludes OT and nonworked STAT)]]+Table215[[#This Row],[Hours to Date - Cannot Exceed 640]]</f>
        <v>0</v>
      </c>
    </row>
    <row r="53" spans="1:13" s="108" customFormat="1" ht="30.75" customHeight="1" x14ac:dyDescent="0.25">
      <c r="A53" s="113">
        <f>'Information Sheet-COMPLETE 1st'!A60</f>
        <v>0</v>
      </c>
      <c r="B53" s="107">
        <f>'Information Sheet-COMPLETE 1st'!B60</f>
        <v>0</v>
      </c>
      <c r="C53" s="2"/>
      <c r="D53" s="7">
        <f>Table215[[#This Row],[Employee''s Essential Occupation; update if required]]</f>
        <v>0</v>
      </c>
      <c r="E53" s="116">
        <f t="shared" si="7"/>
        <v>1</v>
      </c>
      <c r="F53" s="116">
        <f t="shared" si="7"/>
        <v>0</v>
      </c>
      <c r="G53" s="80"/>
      <c r="H53" s="114">
        <f>Table215[[#This Row],[Hourly Rate             (no less than $13.71, no more than $20.00); update if required]]</f>
        <v>0</v>
      </c>
      <c r="I53" s="82">
        <v>0</v>
      </c>
      <c r="J53" s="115">
        <f t="shared" si="3"/>
        <v>20</v>
      </c>
      <c r="K53" s="115" t="str">
        <f t="shared" si="5"/>
        <v>$4.00</v>
      </c>
      <c r="L53" s="130" t="str">
        <f t="shared" si="6"/>
        <v>0</v>
      </c>
      <c r="M53" s="107">
        <f>Table216[[#This Row],[Regular Worked Hours (Excludes OT and nonworked STAT)]]+Table215[[#This Row],[Hours to Date - Cannot Exceed 640]]</f>
        <v>0</v>
      </c>
    </row>
    <row r="54" spans="1:13" s="108" customFormat="1" ht="30.75" customHeight="1" x14ac:dyDescent="0.25">
      <c r="A54" s="113">
        <f>'Information Sheet-COMPLETE 1st'!A61</f>
        <v>0</v>
      </c>
      <c r="B54" s="107">
        <f>'Information Sheet-COMPLETE 1st'!B61</f>
        <v>0</v>
      </c>
      <c r="C54" s="2"/>
      <c r="D54" s="7">
        <f>Table215[[#This Row],[Employee''s Essential Occupation; update if required]]</f>
        <v>0</v>
      </c>
      <c r="E54" s="116">
        <f t="shared" si="7"/>
        <v>1</v>
      </c>
      <c r="F54" s="116">
        <f t="shared" si="7"/>
        <v>0</v>
      </c>
      <c r="G54" s="80"/>
      <c r="H54" s="114">
        <f>Table215[[#This Row],[Hourly Rate             (no less than $13.71, no more than $20.00); update if required]]</f>
        <v>0</v>
      </c>
      <c r="I54" s="82">
        <v>0</v>
      </c>
      <c r="J54" s="115">
        <f t="shared" si="3"/>
        <v>20</v>
      </c>
      <c r="K54" s="115" t="str">
        <f t="shared" si="5"/>
        <v>$4.00</v>
      </c>
      <c r="L54" s="130" t="str">
        <f t="shared" si="6"/>
        <v>0</v>
      </c>
      <c r="M54" s="107">
        <f>Table216[[#This Row],[Regular Worked Hours (Excludes OT and nonworked STAT)]]+Table215[[#This Row],[Hours to Date - Cannot Exceed 640]]</f>
        <v>0</v>
      </c>
    </row>
    <row r="55" spans="1:13" s="108" customFormat="1" ht="30.75" customHeight="1" x14ac:dyDescent="0.25">
      <c r="A55" s="113">
        <f>'Information Sheet-COMPLETE 1st'!A62</f>
        <v>0</v>
      </c>
      <c r="B55" s="107">
        <f>'Information Sheet-COMPLETE 1st'!B62</f>
        <v>0</v>
      </c>
      <c r="C55" s="2"/>
      <c r="D55" s="7">
        <f>Table215[[#This Row],[Employee''s Essential Occupation; update if required]]</f>
        <v>0</v>
      </c>
      <c r="E55" s="116">
        <f t="shared" ref="E55:F70" si="8">E54</f>
        <v>1</v>
      </c>
      <c r="F55" s="116">
        <f t="shared" si="8"/>
        <v>0</v>
      </c>
      <c r="G55" s="80"/>
      <c r="H55" s="114">
        <f>Table215[[#This Row],[Hourly Rate             (no less than $13.71, no more than $20.00); update if required]]</f>
        <v>0</v>
      </c>
      <c r="I55" s="82">
        <v>0</v>
      </c>
      <c r="J55" s="115">
        <f t="shared" si="3"/>
        <v>20</v>
      </c>
      <c r="K55" s="115" t="str">
        <f t="shared" si="5"/>
        <v>$4.00</v>
      </c>
      <c r="L55" s="130" t="str">
        <f t="shared" si="6"/>
        <v>0</v>
      </c>
      <c r="M55" s="107">
        <f>Table216[[#This Row],[Regular Worked Hours (Excludes OT and nonworked STAT)]]+Table215[[#This Row],[Hours to Date - Cannot Exceed 640]]</f>
        <v>0</v>
      </c>
    </row>
    <row r="56" spans="1:13" s="108" customFormat="1" ht="30.75" customHeight="1" x14ac:dyDescent="0.25">
      <c r="A56" s="113">
        <f>'Information Sheet-COMPLETE 1st'!A63</f>
        <v>0</v>
      </c>
      <c r="B56" s="107">
        <f>'Information Sheet-COMPLETE 1st'!B63</f>
        <v>0</v>
      </c>
      <c r="C56" s="2"/>
      <c r="D56" s="7">
        <f>Table215[[#This Row],[Employee''s Essential Occupation; update if required]]</f>
        <v>0</v>
      </c>
      <c r="E56" s="116">
        <f t="shared" si="8"/>
        <v>1</v>
      </c>
      <c r="F56" s="116">
        <f t="shared" si="8"/>
        <v>0</v>
      </c>
      <c r="G56" s="80"/>
      <c r="H56" s="114">
        <f>Table215[[#This Row],[Hourly Rate             (no less than $13.71, no more than $20.00); update if required]]</f>
        <v>0</v>
      </c>
      <c r="I56" s="82">
        <v>0</v>
      </c>
      <c r="J56" s="115">
        <f t="shared" si="3"/>
        <v>20</v>
      </c>
      <c r="K56" s="115" t="str">
        <f t="shared" si="5"/>
        <v>$4.00</v>
      </c>
      <c r="L56" s="130" t="str">
        <f t="shared" si="6"/>
        <v>0</v>
      </c>
      <c r="M56" s="107">
        <f>Table216[[#This Row],[Regular Worked Hours (Excludes OT and nonworked STAT)]]+Table215[[#This Row],[Hours to Date - Cannot Exceed 640]]</f>
        <v>0</v>
      </c>
    </row>
    <row r="57" spans="1:13" s="108" customFormat="1" ht="30.75" customHeight="1" x14ac:dyDescent="0.25">
      <c r="A57" s="113">
        <f>'Information Sheet-COMPLETE 1st'!A64</f>
        <v>0</v>
      </c>
      <c r="B57" s="107">
        <f>'Information Sheet-COMPLETE 1st'!B64</f>
        <v>0</v>
      </c>
      <c r="C57" s="2"/>
      <c r="D57" s="7">
        <f>Table215[[#This Row],[Employee''s Essential Occupation; update if required]]</f>
        <v>0</v>
      </c>
      <c r="E57" s="116">
        <f t="shared" si="8"/>
        <v>1</v>
      </c>
      <c r="F57" s="116">
        <f t="shared" si="8"/>
        <v>0</v>
      </c>
      <c r="G57" s="80"/>
      <c r="H57" s="114">
        <f>Table215[[#This Row],[Hourly Rate             (no less than $13.71, no more than $20.00); update if required]]</f>
        <v>0</v>
      </c>
      <c r="I57" s="82">
        <v>0</v>
      </c>
      <c r="J57" s="115">
        <f t="shared" si="3"/>
        <v>20</v>
      </c>
      <c r="K57" s="115" t="str">
        <f t="shared" si="5"/>
        <v>$4.00</v>
      </c>
      <c r="L57" s="130" t="str">
        <f t="shared" si="6"/>
        <v>0</v>
      </c>
      <c r="M57" s="107">
        <f>Table216[[#This Row],[Regular Worked Hours (Excludes OT and nonworked STAT)]]+Table215[[#This Row],[Hours to Date - Cannot Exceed 640]]</f>
        <v>0</v>
      </c>
    </row>
    <row r="58" spans="1:13" s="108" customFormat="1" ht="30.75" customHeight="1" x14ac:dyDescent="0.25">
      <c r="A58" s="113">
        <f>'Information Sheet-COMPLETE 1st'!A65</f>
        <v>0</v>
      </c>
      <c r="B58" s="107">
        <f>'Information Sheet-COMPLETE 1st'!B65</f>
        <v>0</v>
      </c>
      <c r="C58" s="2"/>
      <c r="D58" s="7">
        <f>Table215[[#This Row],[Employee''s Essential Occupation; update if required]]</f>
        <v>0</v>
      </c>
      <c r="E58" s="116">
        <f t="shared" si="8"/>
        <v>1</v>
      </c>
      <c r="F58" s="116">
        <f t="shared" si="8"/>
        <v>0</v>
      </c>
      <c r="G58" s="80"/>
      <c r="H58" s="114">
        <f>Table215[[#This Row],[Hourly Rate             (no less than $13.71, no more than $20.00); update if required]]</f>
        <v>0</v>
      </c>
      <c r="I58" s="82">
        <v>0</v>
      </c>
      <c r="J58" s="115">
        <f t="shared" si="3"/>
        <v>20</v>
      </c>
      <c r="K58" s="115" t="str">
        <f t="shared" si="5"/>
        <v>$4.00</v>
      </c>
      <c r="L58" s="130" t="str">
        <f t="shared" si="6"/>
        <v>0</v>
      </c>
      <c r="M58" s="107">
        <f>Table216[[#This Row],[Regular Worked Hours (Excludes OT and nonworked STAT)]]+Table215[[#This Row],[Hours to Date - Cannot Exceed 640]]</f>
        <v>0</v>
      </c>
    </row>
    <row r="59" spans="1:13" s="108" customFormat="1" ht="30.75" customHeight="1" x14ac:dyDescent="0.25">
      <c r="A59" s="113">
        <f>'Information Sheet-COMPLETE 1st'!A66</f>
        <v>0</v>
      </c>
      <c r="B59" s="107">
        <f>'Information Sheet-COMPLETE 1st'!B66</f>
        <v>0</v>
      </c>
      <c r="C59" s="2"/>
      <c r="D59" s="7">
        <f>Table215[[#This Row],[Employee''s Essential Occupation; update if required]]</f>
        <v>0</v>
      </c>
      <c r="E59" s="116">
        <f t="shared" si="8"/>
        <v>1</v>
      </c>
      <c r="F59" s="116">
        <f t="shared" si="8"/>
        <v>0</v>
      </c>
      <c r="G59" s="80"/>
      <c r="H59" s="114">
        <f>Table215[[#This Row],[Hourly Rate             (no less than $13.71, no more than $20.00); update if required]]</f>
        <v>0</v>
      </c>
      <c r="I59" s="82">
        <v>0</v>
      </c>
      <c r="J59" s="115">
        <f t="shared" si="3"/>
        <v>20</v>
      </c>
      <c r="K59" s="115" t="str">
        <f t="shared" si="5"/>
        <v>$4.00</v>
      </c>
      <c r="L59" s="130" t="str">
        <f t="shared" si="6"/>
        <v>0</v>
      </c>
      <c r="M59" s="107">
        <f>Table216[[#This Row],[Regular Worked Hours (Excludes OT and nonworked STAT)]]+Table215[[#This Row],[Hours to Date - Cannot Exceed 640]]</f>
        <v>0</v>
      </c>
    </row>
    <row r="60" spans="1:13" s="108" customFormat="1" ht="30.75" customHeight="1" x14ac:dyDescent="0.25">
      <c r="A60" s="113">
        <f>'Information Sheet-COMPLETE 1st'!A67</f>
        <v>0</v>
      </c>
      <c r="B60" s="107">
        <f>'Information Sheet-COMPLETE 1st'!B67</f>
        <v>0</v>
      </c>
      <c r="C60" s="2"/>
      <c r="D60" s="7">
        <f>Table215[[#This Row],[Employee''s Essential Occupation; update if required]]</f>
        <v>0</v>
      </c>
      <c r="E60" s="116">
        <f t="shared" si="8"/>
        <v>1</v>
      </c>
      <c r="F60" s="116">
        <f t="shared" si="8"/>
        <v>0</v>
      </c>
      <c r="G60" s="80"/>
      <c r="H60" s="114">
        <f>Table215[[#This Row],[Hourly Rate             (no less than $13.71, no more than $20.00); update if required]]</f>
        <v>0</v>
      </c>
      <c r="I60" s="82">
        <v>0</v>
      </c>
      <c r="J60" s="115">
        <f t="shared" si="3"/>
        <v>20</v>
      </c>
      <c r="K60" s="115" t="str">
        <f t="shared" si="5"/>
        <v>$4.00</v>
      </c>
      <c r="L60" s="130" t="str">
        <f t="shared" si="6"/>
        <v>0</v>
      </c>
      <c r="M60" s="107">
        <f>Table216[[#This Row],[Regular Worked Hours (Excludes OT and nonworked STAT)]]+Table215[[#This Row],[Hours to Date - Cannot Exceed 640]]</f>
        <v>0</v>
      </c>
    </row>
    <row r="61" spans="1:13" s="108" customFormat="1" ht="30.75" customHeight="1" x14ac:dyDescent="0.25">
      <c r="A61" s="113">
        <f>'Information Sheet-COMPLETE 1st'!A68</f>
        <v>0</v>
      </c>
      <c r="B61" s="107">
        <f>'Information Sheet-COMPLETE 1st'!B68</f>
        <v>0</v>
      </c>
      <c r="C61" s="2"/>
      <c r="D61" s="7">
        <f>Table215[[#This Row],[Employee''s Essential Occupation; update if required]]</f>
        <v>0</v>
      </c>
      <c r="E61" s="116">
        <f t="shared" si="8"/>
        <v>1</v>
      </c>
      <c r="F61" s="116">
        <f t="shared" si="8"/>
        <v>0</v>
      </c>
      <c r="G61" s="80"/>
      <c r="H61" s="114">
        <f>Table215[[#This Row],[Hourly Rate             (no less than $13.71, no more than $20.00); update if required]]</f>
        <v>0</v>
      </c>
      <c r="I61" s="82">
        <v>0</v>
      </c>
      <c r="J61" s="115">
        <f t="shared" si="3"/>
        <v>20</v>
      </c>
      <c r="K61" s="115" t="str">
        <f t="shared" si="5"/>
        <v>$4.00</v>
      </c>
      <c r="L61" s="130" t="str">
        <f t="shared" si="6"/>
        <v>0</v>
      </c>
      <c r="M61" s="107">
        <f>Table216[[#This Row],[Regular Worked Hours (Excludes OT and nonworked STAT)]]+Table215[[#This Row],[Hours to Date - Cannot Exceed 640]]</f>
        <v>0</v>
      </c>
    </row>
    <row r="62" spans="1:13" s="108" customFormat="1" ht="30.75" customHeight="1" x14ac:dyDescent="0.25">
      <c r="A62" s="113">
        <f>'Information Sheet-COMPLETE 1st'!A69</f>
        <v>0</v>
      </c>
      <c r="B62" s="107">
        <f>'Information Sheet-COMPLETE 1st'!B69</f>
        <v>0</v>
      </c>
      <c r="C62" s="2"/>
      <c r="D62" s="7">
        <f>Table215[[#This Row],[Employee''s Essential Occupation; update if required]]</f>
        <v>0</v>
      </c>
      <c r="E62" s="116">
        <f t="shared" si="8"/>
        <v>1</v>
      </c>
      <c r="F62" s="116">
        <f t="shared" si="8"/>
        <v>0</v>
      </c>
      <c r="G62" s="80"/>
      <c r="H62" s="114">
        <f>Table215[[#This Row],[Hourly Rate             (no less than $13.71, no more than $20.00); update if required]]</f>
        <v>0</v>
      </c>
      <c r="I62" s="82">
        <v>0</v>
      </c>
      <c r="J62" s="115">
        <f t="shared" si="3"/>
        <v>20</v>
      </c>
      <c r="K62" s="115" t="str">
        <f t="shared" si="5"/>
        <v>$4.00</v>
      </c>
      <c r="L62" s="130" t="str">
        <f t="shared" si="6"/>
        <v>0</v>
      </c>
      <c r="M62" s="107">
        <f>Table216[[#This Row],[Regular Worked Hours (Excludes OT and nonworked STAT)]]+Table215[[#This Row],[Hours to Date - Cannot Exceed 640]]</f>
        <v>0</v>
      </c>
    </row>
    <row r="63" spans="1:13" s="108" customFormat="1" ht="30.75" customHeight="1" x14ac:dyDescent="0.25">
      <c r="A63" s="113">
        <f>'Information Sheet-COMPLETE 1st'!A70</f>
        <v>0</v>
      </c>
      <c r="B63" s="107">
        <f>'Information Sheet-COMPLETE 1st'!B70</f>
        <v>0</v>
      </c>
      <c r="C63" s="2"/>
      <c r="D63" s="7">
        <f>Table215[[#This Row],[Employee''s Essential Occupation; update if required]]</f>
        <v>0</v>
      </c>
      <c r="E63" s="116">
        <f t="shared" si="8"/>
        <v>1</v>
      </c>
      <c r="F63" s="116">
        <f t="shared" si="8"/>
        <v>0</v>
      </c>
      <c r="G63" s="80"/>
      <c r="H63" s="114">
        <f>Table215[[#This Row],[Hourly Rate             (no less than $13.71, no more than $20.00); update if required]]</f>
        <v>0</v>
      </c>
      <c r="I63" s="82">
        <v>0</v>
      </c>
      <c r="J63" s="115">
        <f t="shared" si="3"/>
        <v>20</v>
      </c>
      <c r="K63" s="115" t="str">
        <f t="shared" si="5"/>
        <v>$4.00</v>
      </c>
      <c r="L63" s="130" t="str">
        <f t="shared" si="6"/>
        <v>0</v>
      </c>
      <c r="M63" s="107">
        <f>Table216[[#This Row],[Regular Worked Hours (Excludes OT and nonworked STAT)]]+Table215[[#This Row],[Hours to Date - Cannot Exceed 640]]</f>
        <v>0</v>
      </c>
    </row>
    <row r="64" spans="1:13" s="108" customFormat="1" ht="30.75" customHeight="1" x14ac:dyDescent="0.25">
      <c r="A64" s="113">
        <f>'Information Sheet-COMPLETE 1st'!A71</f>
        <v>0</v>
      </c>
      <c r="B64" s="107">
        <f>'Information Sheet-COMPLETE 1st'!B71</f>
        <v>0</v>
      </c>
      <c r="C64" s="2"/>
      <c r="D64" s="7">
        <f>Table215[[#This Row],[Employee''s Essential Occupation; update if required]]</f>
        <v>0</v>
      </c>
      <c r="E64" s="116">
        <f t="shared" si="8"/>
        <v>1</v>
      </c>
      <c r="F64" s="116">
        <f t="shared" si="8"/>
        <v>0</v>
      </c>
      <c r="G64" s="80"/>
      <c r="H64" s="114">
        <f>Table215[[#This Row],[Hourly Rate             (no less than $13.71, no more than $20.00); update if required]]</f>
        <v>0</v>
      </c>
      <c r="I64" s="82">
        <v>0</v>
      </c>
      <c r="J64" s="115">
        <f t="shared" si="3"/>
        <v>20</v>
      </c>
      <c r="K64" s="115" t="str">
        <f t="shared" si="5"/>
        <v>$4.00</v>
      </c>
      <c r="L64" s="130" t="str">
        <f t="shared" si="6"/>
        <v>0</v>
      </c>
      <c r="M64" s="107">
        <f>Table216[[#This Row],[Regular Worked Hours (Excludes OT and nonworked STAT)]]+Table215[[#This Row],[Hours to Date - Cannot Exceed 640]]</f>
        <v>0</v>
      </c>
    </row>
    <row r="65" spans="1:13" s="108" customFormat="1" ht="30.75" customHeight="1" x14ac:dyDescent="0.25">
      <c r="A65" s="113">
        <f>'Information Sheet-COMPLETE 1st'!A72</f>
        <v>0</v>
      </c>
      <c r="B65" s="107">
        <f>'Information Sheet-COMPLETE 1st'!B72</f>
        <v>0</v>
      </c>
      <c r="C65" s="2"/>
      <c r="D65" s="7">
        <f>Table215[[#This Row],[Employee''s Essential Occupation; update if required]]</f>
        <v>0</v>
      </c>
      <c r="E65" s="116">
        <f t="shared" si="8"/>
        <v>1</v>
      </c>
      <c r="F65" s="116">
        <f t="shared" si="8"/>
        <v>0</v>
      </c>
      <c r="G65" s="80"/>
      <c r="H65" s="114">
        <f>Table215[[#This Row],[Hourly Rate             (no less than $13.71, no more than $20.00); update if required]]</f>
        <v>0</v>
      </c>
      <c r="I65" s="82">
        <v>0</v>
      </c>
      <c r="J65" s="115">
        <f t="shared" si="3"/>
        <v>20</v>
      </c>
      <c r="K65" s="115" t="str">
        <f t="shared" si="5"/>
        <v>$4.00</v>
      </c>
      <c r="L65" s="130" t="str">
        <f t="shared" si="6"/>
        <v>0</v>
      </c>
      <c r="M65" s="107">
        <f>Table216[[#This Row],[Regular Worked Hours (Excludes OT and nonworked STAT)]]+Table215[[#This Row],[Hours to Date - Cannot Exceed 640]]</f>
        <v>0</v>
      </c>
    </row>
    <row r="66" spans="1:13" s="108" customFormat="1" ht="30.75" customHeight="1" x14ac:dyDescent="0.25">
      <c r="A66" s="113">
        <f>'Information Sheet-COMPLETE 1st'!A73</f>
        <v>0</v>
      </c>
      <c r="B66" s="107">
        <f>'Information Sheet-COMPLETE 1st'!B73</f>
        <v>0</v>
      </c>
      <c r="C66" s="2"/>
      <c r="D66" s="7">
        <f>Table215[[#This Row],[Employee''s Essential Occupation; update if required]]</f>
        <v>0</v>
      </c>
      <c r="E66" s="116">
        <f t="shared" si="8"/>
        <v>1</v>
      </c>
      <c r="F66" s="116">
        <f t="shared" si="8"/>
        <v>0</v>
      </c>
      <c r="G66" s="80"/>
      <c r="H66" s="114">
        <f>Table215[[#This Row],[Hourly Rate             (no less than $13.71, no more than $20.00); update if required]]</f>
        <v>0</v>
      </c>
      <c r="I66" s="82">
        <v>0</v>
      </c>
      <c r="J66" s="115">
        <f t="shared" si="3"/>
        <v>20</v>
      </c>
      <c r="K66" s="115" t="str">
        <f t="shared" si="5"/>
        <v>$4.00</v>
      </c>
      <c r="L66" s="130" t="str">
        <f t="shared" si="6"/>
        <v>0</v>
      </c>
      <c r="M66" s="107">
        <f>Table216[[#This Row],[Regular Worked Hours (Excludes OT and nonworked STAT)]]+Table215[[#This Row],[Hours to Date - Cannot Exceed 640]]</f>
        <v>0</v>
      </c>
    </row>
    <row r="67" spans="1:13" s="108" customFormat="1" ht="30.75" customHeight="1" x14ac:dyDescent="0.25">
      <c r="A67" s="113">
        <f>'Information Sheet-COMPLETE 1st'!A74</f>
        <v>0</v>
      </c>
      <c r="B67" s="107">
        <f>'Information Sheet-COMPLETE 1st'!B74</f>
        <v>0</v>
      </c>
      <c r="C67" s="2"/>
      <c r="D67" s="7">
        <f>Table215[[#This Row],[Employee''s Essential Occupation; update if required]]</f>
        <v>0</v>
      </c>
      <c r="E67" s="116">
        <f t="shared" si="8"/>
        <v>1</v>
      </c>
      <c r="F67" s="116">
        <f t="shared" si="8"/>
        <v>0</v>
      </c>
      <c r="G67" s="80"/>
      <c r="H67" s="114">
        <f>Table215[[#This Row],[Hourly Rate             (no less than $13.71, no more than $20.00); update if required]]</f>
        <v>0</v>
      </c>
      <c r="I67" s="82">
        <v>0</v>
      </c>
      <c r="J67" s="115">
        <f t="shared" si="3"/>
        <v>20</v>
      </c>
      <c r="K67" s="115" t="str">
        <f t="shared" si="5"/>
        <v>$4.00</v>
      </c>
      <c r="L67" s="130" t="str">
        <f t="shared" si="6"/>
        <v>0</v>
      </c>
      <c r="M67" s="107">
        <f>Table216[[#This Row],[Regular Worked Hours (Excludes OT and nonworked STAT)]]+Table215[[#This Row],[Hours to Date - Cannot Exceed 640]]</f>
        <v>0</v>
      </c>
    </row>
    <row r="68" spans="1:13" s="108" customFormat="1" ht="30.75" customHeight="1" x14ac:dyDescent="0.25">
      <c r="A68" s="113">
        <f>'Information Sheet-COMPLETE 1st'!A75</f>
        <v>0</v>
      </c>
      <c r="B68" s="107">
        <f>'Information Sheet-COMPLETE 1st'!B75</f>
        <v>0</v>
      </c>
      <c r="C68" s="2"/>
      <c r="D68" s="7">
        <f>Table215[[#This Row],[Employee''s Essential Occupation; update if required]]</f>
        <v>0</v>
      </c>
      <c r="E68" s="116">
        <f t="shared" si="8"/>
        <v>1</v>
      </c>
      <c r="F68" s="116">
        <f t="shared" si="8"/>
        <v>0</v>
      </c>
      <c r="G68" s="80"/>
      <c r="H68" s="114">
        <f>Table215[[#This Row],[Hourly Rate             (no less than $13.71, no more than $20.00); update if required]]</f>
        <v>0</v>
      </c>
      <c r="I68" s="82">
        <v>0</v>
      </c>
      <c r="J68" s="115">
        <f t="shared" si="3"/>
        <v>20</v>
      </c>
      <c r="K68" s="115" t="str">
        <f t="shared" si="5"/>
        <v>$4.00</v>
      </c>
      <c r="L68" s="130" t="str">
        <f t="shared" si="6"/>
        <v>0</v>
      </c>
      <c r="M68" s="107">
        <f>Table216[[#This Row],[Regular Worked Hours (Excludes OT and nonworked STAT)]]+Table215[[#This Row],[Hours to Date - Cannot Exceed 640]]</f>
        <v>0</v>
      </c>
    </row>
    <row r="69" spans="1:13" s="108" customFormat="1" ht="30.75" customHeight="1" x14ac:dyDescent="0.25">
      <c r="A69" s="113">
        <f>'Information Sheet-COMPLETE 1st'!A76</f>
        <v>0</v>
      </c>
      <c r="B69" s="107">
        <f>'Information Sheet-COMPLETE 1st'!B76</f>
        <v>0</v>
      </c>
      <c r="C69" s="2"/>
      <c r="D69" s="7">
        <f>Table215[[#This Row],[Employee''s Essential Occupation; update if required]]</f>
        <v>0</v>
      </c>
      <c r="E69" s="116">
        <f t="shared" si="8"/>
        <v>1</v>
      </c>
      <c r="F69" s="116">
        <f t="shared" si="8"/>
        <v>0</v>
      </c>
      <c r="G69" s="80"/>
      <c r="H69" s="114">
        <f>Table215[[#This Row],[Hourly Rate             (no less than $13.71, no more than $20.00); update if required]]</f>
        <v>0</v>
      </c>
      <c r="I69" s="82">
        <v>0</v>
      </c>
      <c r="J69" s="115">
        <f t="shared" si="3"/>
        <v>20</v>
      </c>
      <c r="K69" s="115" t="str">
        <f t="shared" si="5"/>
        <v>$4.00</v>
      </c>
      <c r="L69" s="130" t="str">
        <f t="shared" si="6"/>
        <v>0</v>
      </c>
      <c r="M69" s="107">
        <f>Table216[[#This Row],[Regular Worked Hours (Excludes OT and nonworked STAT)]]+Table215[[#This Row],[Hours to Date - Cannot Exceed 640]]</f>
        <v>0</v>
      </c>
    </row>
    <row r="70" spans="1:13" s="108" customFormat="1" ht="30.75" customHeight="1" x14ac:dyDescent="0.25">
      <c r="A70" s="113">
        <f>'Information Sheet-COMPLETE 1st'!A77</f>
        <v>0</v>
      </c>
      <c r="B70" s="107">
        <f>'Information Sheet-COMPLETE 1st'!B77</f>
        <v>0</v>
      </c>
      <c r="C70" s="2"/>
      <c r="D70" s="7">
        <f>Table215[[#This Row],[Employee''s Essential Occupation; update if required]]</f>
        <v>0</v>
      </c>
      <c r="E70" s="116">
        <f t="shared" si="8"/>
        <v>1</v>
      </c>
      <c r="F70" s="116">
        <f t="shared" si="8"/>
        <v>0</v>
      </c>
      <c r="G70" s="80"/>
      <c r="H70" s="114">
        <f>Table215[[#This Row],[Hourly Rate             (no less than $13.71, no more than $20.00); update if required]]</f>
        <v>0</v>
      </c>
      <c r="I70" s="82">
        <v>0</v>
      </c>
      <c r="J70" s="115">
        <f t="shared" si="3"/>
        <v>20</v>
      </c>
      <c r="K70" s="115" t="str">
        <f t="shared" ref="K70:K101" si="9">IF(AND(J70&lt;=3.99,L77&gt;(-100)),J70,"$4.00")</f>
        <v>$4.00</v>
      </c>
      <c r="L70" s="130" t="str">
        <f t="shared" ref="L70:L101" si="10">IF(OR(H70&gt;19.99,H70&lt;13.71),"0",I70*K70)</f>
        <v>0</v>
      </c>
      <c r="M70" s="107">
        <f>Table216[[#This Row],[Regular Worked Hours (Excludes OT and nonworked STAT)]]+Table215[[#This Row],[Hours to Date - Cannot Exceed 640]]</f>
        <v>0</v>
      </c>
    </row>
    <row r="71" spans="1:13" s="108" customFormat="1" ht="30.75" customHeight="1" x14ac:dyDescent="0.25">
      <c r="A71" s="113">
        <f>'Information Sheet-COMPLETE 1st'!A78</f>
        <v>0</v>
      </c>
      <c r="B71" s="107">
        <f>'Information Sheet-COMPLETE 1st'!B78</f>
        <v>0</v>
      </c>
      <c r="C71" s="2"/>
      <c r="D71" s="7">
        <f>Table215[[#This Row],[Employee''s Essential Occupation; update if required]]</f>
        <v>0</v>
      </c>
      <c r="E71" s="116">
        <f t="shared" ref="E71:F86" si="11">E70</f>
        <v>1</v>
      </c>
      <c r="F71" s="116">
        <f t="shared" si="11"/>
        <v>0</v>
      </c>
      <c r="G71" s="80"/>
      <c r="H71" s="114">
        <f>Table215[[#This Row],[Hourly Rate             (no less than $13.71, no more than $20.00); update if required]]</f>
        <v>0</v>
      </c>
      <c r="I71" s="82">
        <v>0</v>
      </c>
      <c r="J71" s="115">
        <f t="shared" si="3"/>
        <v>20</v>
      </c>
      <c r="K71" s="115" t="str">
        <f t="shared" si="9"/>
        <v>$4.00</v>
      </c>
      <c r="L71" s="130" t="str">
        <f t="shared" si="10"/>
        <v>0</v>
      </c>
      <c r="M71" s="107">
        <f>Table216[[#This Row],[Regular Worked Hours (Excludes OT and nonworked STAT)]]+Table215[[#This Row],[Hours to Date - Cannot Exceed 640]]</f>
        <v>0</v>
      </c>
    </row>
    <row r="72" spans="1:13" s="108" customFormat="1" ht="30.75" customHeight="1" x14ac:dyDescent="0.25">
      <c r="A72" s="113">
        <f>'Information Sheet-COMPLETE 1st'!A79</f>
        <v>0</v>
      </c>
      <c r="B72" s="107">
        <f>'Information Sheet-COMPLETE 1st'!B79</f>
        <v>0</v>
      </c>
      <c r="C72" s="2"/>
      <c r="D72" s="7">
        <f>Table215[[#This Row],[Employee''s Essential Occupation; update if required]]</f>
        <v>0</v>
      </c>
      <c r="E72" s="116">
        <f t="shared" si="11"/>
        <v>1</v>
      </c>
      <c r="F72" s="116">
        <f t="shared" si="11"/>
        <v>0</v>
      </c>
      <c r="G72" s="80"/>
      <c r="H72" s="114">
        <f>Table215[[#This Row],[Hourly Rate             (no less than $13.71, no more than $20.00); update if required]]</f>
        <v>0</v>
      </c>
      <c r="I72" s="82">
        <v>0</v>
      </c>
      <c r="J72" s="115">
        <f t="shared" si="3"/>
        <v>20</v>
      </c>
      <c r="K72" s="115" t="str">
        <f t="shared" si="9"/>
        <v>$4.00</v>
      </c>
      <c r="L72" s="130" t="str">
        <f t="shared" si="10"/>
        <v>0</v>
      </c>
      <c r="M72" s="107">
        <f>Table216[[#This Row],[Regular Worked Hours (Excludes OT and nonworked STAT)]]+Table215[[#This Row],[Hours to Date - Cannot Exceed 640]]</f>
        <v>0</v>
      </c>
    </row>
    <row r="73" spans="1:13" s="108" customFormat="1" ht="30.75" customHeight="1" x14ac:dyDescent="0.25">
      <c r="A73" s="113">
        <f>'Information Sheet-COMPLETE 1st'!A80</f>
        <v>0</v>
      </c>
      <c r="B73" s="107">
        <f>'Information Sheet-COMPLETE 1st'!B80</f>
        <v>0</v>
      </c>
      <c r="C73" s="2"/>
      <c r="D73" s="7">
        <f>Table215[[#This Row],[Employee''s Essential Occupation; update if required]]</f>
        <v>0</v>
      </c>
      <c r="E73" s="116">
        <f t="shared" si="11"/>
        <v>1</v>
      </c>
      <c r="F73" s="116">
        <f t="shared" si="11"/>
        <v>0</v>
      </c>
      <c r="G73" s="80"/>
      <c r="H73" s="114">
        <f>Table215[[#This Row],[Hourly Rate             (no less than $13.71, no more than $20.00); update if required]]</f>
        <v>0</v>
      </c>
      <c r="I73" s="82">
        <v>0</v>
      </c>
      <c r="J73" s="115">
        <f t="shared" si="3"/>
        <v>20</v>
      </c>
      <c r="K73" s="115" t="str">
        <f t="shared" si="9"/>
        <v>$4.00</v>
      </c>
      <c r="L73" s="130" t="str">
        <f t="shared" si="10"/>
        <v>0</v>
      </c>
      <c r="M73" s="107">
        <f>Table216[[#This Row],[Regular Worked Hours (Excludes OT and nonworked STAT)]]+Table215[[#This Row],[Hours to Date - Cannot Exceed 640]]</f>
        <v>0</v>
      </c>
    </row>
    <row r="74" spans="1:13" s="108" customFormat="1" ht="30.75" customHeight="1" x14ac:dyDescent="0.25">
      <c r="A74" s="113">
        <f>'Information Sheet-COMPLETE 1st'!A81</f>
        <v>0</v>
      </c>
      <c r="B74" s="107">
        <f>'Information Sheet-COMPLETE 1st'!B81</f>
        <v>0</v>
      </c>
      <c r="C74" s="2"/>
      <c r="D74" s="7">
        <f>Table215[[#This Row],[Employee''s Essential Occupation; update if required]]</f>
        <v>0</v>
      </c>
      <c r="E74" s="116">
        <f t="shared" si="11"/>
        <v>1</v>
      </c>
      <c r="F74" s="116">
        <f t="shared" si="11"/>
        <v>0</v>
      </c>
      <c r="G74" s="80"/>
      <c r="H74" s="114">
        <f>Table215[[#This Row],[Hourly Rate             (no less than $13.71, no more than $20.00); update if required]]</f>
        <v>0</v>
      </c>
      <c r="I74" s="82">
        <v>0</v>
      </c>
      <c r="J74" s="115">
        <f t="shared" ref="J74:J106" si="12">20-H74</f>
        <v>20</v>
      </c>
      <c r="K74" s="115" t="str">
        <f t="shared" si="9"/>
        <v>$4.00</v>
      </c>
      <c r="L74" s="130" t="str">
        <f t="shared" si="10"/>
        <v>0</v>
      </c>
      <c r="M74" s="107">
        <f>Table216[[#This Row],[Regular Worked Hours (Excludes OT and nonworked STAT)]]+Table215[[#This Row],[Hours to Date - Cannot Exceed 640]]</f>
        <v>0</v>
      </c>
    </row>
    <row r="75" spans="1:13" s="108" customFormat="1" ht="30.75" customHeight="1" x14ac:dyDescent="0.25">
      <c r="A75" s="113">
        <f>'Information Sheet-COMPLETE 1st'!A82</f>
        <v>0</v>
      </c>
      <c r="B75" s="107">
        <f>'Information Sheet-COMPLETE 1st'!B82</f>
        <v>0</v>
      </c>
      <c r="C75" s="2"/>
      <c r="D75" s="7">
        <f>Table215[[#This Row],[Employee''s Essential Occupation; update if required]]</f>
        <v>0</v>
      </c>
      <c r="E75" s="116">
        <f t="shared" si="11"/>
        <v>1</v>
      </c>
      <c r="F75" s="116">
        <f t="shared" si="11"/>
        <v>0</v>
      </c>
      <c r="G75" s="80"/>
      <c r="H75" s="114">
        <f>Table215[[#This Row],[Hourly Rate             (no less than $13.71, no more than $20.00); update if required]]</f>
        <v>0</v>
      </c>
      <c r="I75" s="82">
        <v>0</v>
      </c>
      <c r="J75" s="115">
        <f t="shared" si="12"/>
        <v>20</v>
      </c>
      <c r="K75" s="115" t="str">
        <f t="shared" si="9"/>
        <v>$4.00</v>
      </c>
      <c r="L75" s="130" t="str">
        <f t="shared" si="10"/>
        <v>0</v>
      </c>
      <c r="M75" s="107">
        <f>Table216[[#This Row],[Regular Worked Hours (Excludes OT and nonworked STAT)]]+Table215[[#This Row],[Hours to Date - Cannot Exceed 640]]</f>
        <v>0</v>
      </c>
    </row>
    <row r="76" spans="1:13" s="108" customFormat="1" ht="30.75" customHeight="1" x14ac:dyDescent="0.25">
      <c r="A76" s="113">
        <f>'Information Sheet-COMPLETE 1st'!A83</f>
        <v>0</v>
      </c>
      <c r="B76" s="107">
        <f>'Information Sheet-COMPLETE 1st'!B83</f>
        <v>0</v>
      </c>
      <c r="C76" s="2"/>
      <c r="D76" s="7">
        <f>Table215[[#This Row],[Employee''s Essential Occupation; update if required]]</f>
        <v>0</v>
      </c>
      <c r="E76" s="116">
        <f t="shared" si="11"/>
        <v>1</v>
      </c>
      <c r="F76" s="116">
        <f t="shared" si="11"/>
        <v>0</v>
      </c>
      <c r="G76" s="80"/>
      <c r="H76" s="114">
        <f>Table215[[#This Row],[Hourly Rate             (no less than $13.71, no more than $20.00); update if required]]</f>
        <v>0</v>
      </c>
      <c r="I76" s="82">
        <v>0</v>
      </c>
      <c r="J76" s="115">
        <f t="shared" si="12"/>
        <v>20</v>
      </c>
      <c r="K76" s="115" t="str">
        <f t="shared" si="9"/>
        <v>$4.00</v>
      </c>
      <c r="L76" s="130" t="str">
        <f t="shared" si="10"/>
        <v>0</v>
      </c>
      <c r="M76" s="107">
        <f>Table216[[#This Row],[Regular Worked Hours (Excludes OT and nonworked STAT)]]+Table215[[#This Row],[Hours to Date - Cannot Exceed 640]]</f>
        <v>0</v>
      </c>
    </row>
    <row r="77" spans="1:13" s="108" customFormat="1" ht="30.75" customHeight="1" x14ac:dyDescent="0.25">
      <c r="A77" s="113">
        <f>'Information Sheet-COMPLETE 1st'!A84</f>
        <v>0</v>
      </c>
      <c r="B77" s="107">
        <f>'Information Sheet-COMPLETE 1st'!B84</f>
        <v>0</v>
      </c>
      <c r="C77" s="2"/>
      <c r="D77" s="7">
        <f>Table215[[#This Row],[Employee''s Essential Occupation; update if required]]</f>
        <v>0</v>
      </c>
      <c r="E77" s="116">
        <f t="shared" si="11"/>
        <v>1</v>
      </c>
      <c r="F77" s="116">
        <f t="shared" si="11"/>
        <v>0</v>
      </c>
      <c r="G77" s="80"/>
      <c r="H77" s="114">
        <f>Table215[[#This Row],[Hourly Rate             (no less than $13.71, no more than $20.00); update if required]]</f>
        <v>0</v>
      </c>
      <c r="I77" s="82">
        <v>0</v>
      </c>
      <c r="J77" s="115">
        <f t="shared" si="12"/>
        <v>20</v>
      </c>
      <c r="K77" s="115" t="str">
        <f t="shared" si="9"/>
        <v>$4.00</v>
      </c>
      <c r="L77" s="130" t="str">
        <f t="shared" si="10"/>
        <v>0</v>
      </c>
      <c r="M77" s="107">
        <f>Table216[[#This Row],[Regular Worked Hours (Excludes OT and nonworked STAT)]]+Table215[[#This Row],[Hours to Date - Cannot Exceed 640]]</f>
        <v>0</v>
      </c>
    </row>
    <row r="78" spans="1:13" s="108" customFormat="1" ht="30.75" customHeight="1" x14ac:dyDescent="0.25">
      <c r="A78" s="113">
        <f>'Information Sheet-COMPLETE 1st'!A85</f>
        <v>0</v>
      </c>
      <c r="B78" s="107">
        <f>'Information Sheet-COMPLETE 1st'!B85</f>
        <v>0</v>
      </c>
      <c r="C78" s="2"/>
      <c r="D78" s="7">
        <f>Table215[[#This Row],[Employee''s Essential Occupation; update if required]]</f>
        <v>0</v>
      </c>
      <c r="E78" s="116">
        <f t="shared" si="11"/>
        <v>1</v>
      </c>
      <c r="F78" s="116">
        <f t="shared" si="11"/>
        <v>0</v>
      </c>
      <c r="G78" s="80"/>
      <c r="H78" s="114">
        <f>Table215[[#This Row],[Hourly Rate             (no less than $13.71, no more than $20.00); update if required]]</f>
        <v>0</v>
      </c>
      <c r="I78" s="82">
        <v>0</v>
      </c>
      <c r="J78" s="115">
        <f t="shared" si="12"/>
        <v>20</v>
      </c>
      <c r="K78" s="115" t="str">
        <f t="shared" si="9"/>
        <v>$4.00</v>
      </c>
      <c r="L78" s="130" t="str">
        <f t="shared" si="10"/>
        <v>0</v>
      </c>
      <c r="M78" s="107">
        <f>Table216[[#This Row],[Regular Worked Hours (Excludes OT and nonworked STAT)]]+Table215[[#This Row],[Hours to Date - Cannot Exceed 640]]</f>
        <v>0</v>
      </c>
    </row>
    <row r="79" spans="1:13" s="108" customFormat="1" ht="30.75" customHeight="1" x14ac:dyDescent="0.25">
      <c r="A79" s="113">
        <f>'Information Sheet-COMPLETE 1st'!A86</f>
        <v>0</v>
      </c>
      <c r="B79" s="107">
        <f>'Information Sheet-COMPLETE 1st'!B86</f>
        <v>0</v>
      </c>
      <c r="C79" s="2"/>
      <c r="D79" s="7">
        <f>Table215[[#This Row],[Employee''s Essential Occupation; update if required]]</f>
        <v>0</v>
      </c>
      <c r="E79" s="116">
        <f t="shared" si="11"/>
        <v>1</v>
      </c>
      <c r="F79" s="116">
        <f t="shared" si="11"/>
        <v>0</v>
      </c>
      <c r="G79" s="80"/>
      <c r="H79" s="114">
        <f>Table215[[#This Row],[Hourly Rate             (no less than $13.71, no more than $20.00); update if required]]</f>
        <v>0</v>
      </c>
      <c r="I79" s="82">
        <v>0</v>
      </c>
      <c r="J79" s="115">
        <f t="shared" si="12"/>
        <v>20</v>
      </c>
      <c r="K79" s="115" t="str">
        <f t="shared" si="9"/>
        <v>$4.00</v>
      </c>
      <c r="L79" s="130" t="str">
        <f t="shared" si="10"/>
        <v>0</v>
      </c>
      <c r="M79" s="107">
        <f>Table216[[#This Row],[Regular Worked Hours (Excludes OT and nonworked STAT)]]+Table215[[#This Row],[Hours to Date - Cannot Exceed 640]]</f>
        <v>0</v>
      </c>
    </row>
    <row r="80" spans="1:13" s="108" customFormat="1" ht="30.75" customHeight="1" x14ac:dyDescent="0.25">
      <c r="A80" s="113">
        <f>'Information Sheet-COMPLETE 1st'!A87</f>
        <v>0</v>
      </c>
      <c r="B80" s="107">
        <f>'Information Sheet-COMPLETE 1st'!B87</f>
        <v>0</v>
      </c>
      <c r="C80" s="2"/>
      <c r="D80" s="7">
        <f>Table215[[#This Row],[Employee''s Essential Occupation; update if required]]</f>
        <v>0</v>
      </c>
      <c r="E80" s="116">
        <f t="shared" si="11"/>
        <v>1</v>
      </c>
      <c r="F80" s="116">
        <f t="shared" si="11"/>
        <v>0</v>
      </c>
      <c r="G80" s="80"/>
      <c r="H80" s="114">
        <f>Table215[[#This Row],[Hourly Rate             (no less than $13.71, no more than $20.00); update if required]]</f>
        <v>0</v>
      </c>
      <c r="I80" s="82">
        <v>0</v>
      </c>
      <c r="J80" s="115">
        <f t="shared" si="12"/>
        <v>20</v>
      </c>
      <c r="K80" s="115" t="str">
        <f t="shared" si="9"/>
        <v>$4.00</v>
      </c>
      <c r="L80" s="130" t="str">
        <f t="shared" si="10"/>
        <v>0</v>
      </c>
      <c r="M80" s="107">
        <f>Table216[[#This Row],[Regular Worked Hours (Excludes OT and nonworked STAT)]]+Table215[[#This Row],[Hours to Date - Cannot Exceed 640]]</f>
        <v>0</v>
      </c>
    </row>
    <row r="81" spans="1:13" s="108" customFormat="1" ht="30.75" customHeight="1" x14ac:dyDescent="0.25">
      <c r="A81" s="113">
        <f>'Information Sheet-COMPLETE 1st'!A88</f>
        <v>0</v>
      </c>
      <c r="B81" s="107">
        <f>'Information Sheet-COMPLETE 1st'!B88</f>
        <v>0</v>
      </c>
      <c r="C81" s="2"/>
      <c r="D81" s="7">
        <f>Table215[[#This Row],[Employee''s Essential Occupation; update if required]]</f>
        <v>0</v>
      </c>
      <c r="E81" s="116">
        <f t="shared" si="11"/>
        <v>1</v>
      </c>
      <c r="F81" s="116">
        <f t="shared" si="11"/>
        <v>0</v>
      </c>
      <c r="G81" s="80"/>
      <c r="H81" s="114">
        <f>Table215[[#This Row],[Hourly Rate             (no less than $13.71, no more than $20.00); update if required]]</f>
        <v>0</v>
      </c>
      <c r="I81" s="82">
        <v>0</v>
      </c>
      <c r="J81" s="115">
        <f t="shared" si="12"/>
        <v>20</v>
      </c>
      <c r="K81" s="115" t="str">
        <f t="shared" si="9"/>
        <v>$4.00</v>
      </c>
      <c r="L81" s="130" t="str">
        <f t="shared" si="10"/>
        <v>0</v>
      </c>
      <c r="M81" s="107">
        <f>Table216[[#This Row],[Regular Worked Hours (Excludes OT and nonworked STAT)]]+Table215[[#This Row],[Hours to Date - Cannot Exceed 640]]</f>
        <v>0</v>
      </c>
    </row>
    <row r="82" spans="1:13" s="108" customFormat="1" ht="30.75" customHeight="1" x14ac:dyDescent="0.25">
      <c r="A82" s="113">
        <f>'Information Sheet-COMPLETE 1st'!A89</f>
        <v>0</v>
      </c>
      <c r="B82" s="107">
        <f>'Information Sheet-COMPLETE 1st'!B89</f>
        <v>0</v>
      </c>
      <c r="C82" s="2"/>
      <c r="D82" s="7">
        <f>Table215[[#This Row],[Employee''s Essential Occupation; update if required]]</f>
        <v>0</v>
      </c>
      <c r="E82" s="116">
        <f t="shared" si="11"/>
        <v>1</v>
      </c>
      <c r="F82" s="116">
        <f t="shared" si="11"/>
        <v>0</v>
      </c>
      <c r="G82" s="80"/>
      <c r="H82" s="114">
        <f>Table215[[#This Row],[Hourly Rate             (no less than $13.71, no more than $20.00); update if required]]</f>
        <v>0</v>
      </c>
      <c r="I82" s="82">
        <v>0</v>
      </c>
      <c r="J82" s="115">
        <f t="shared" si="12"/>
        <v>20</v>
      </c>
      <c r="K82" s="115" t="str">
        <f t="shared" si="9"/>
        <v>$4.00</v>
      </c>
      <c r="L82" s="130" t="str">
        <f t="shared" si="10"/>
        <v>0</v>
      </c>
      <c r="M82" s="107">
        <f>Table216[[#This Row],[Regular Worked Hours (Excludes OT and nonworked STAT)]]+Table215[[#This Row],[Hours to Date - Cannot Exceed 640]]</f>
        <v>0</v>
      </c>
    </row>
    <row r="83" spans="1:13" s="108" customFormat="1" ht="30.75" customHeight="1" x14ac:dyDescent="0.25">
      <c r="A83" s="113">
        <f>'Information Sheet-COMPLETE 1st'!A90</f>
        <v>0</v>
      </c>
      <c r="B83" s="107">
        <f>'Information Sheet-COMPLETE 1st'!B90</f>
        <v>0</v>
      </c>
      <c r="C83" s="2"/>
      <c r="D83" s="7">
        <f>Table215[[#This Row],[Employee''s Essential Occupation; update if required]]</f>
        <v>0</v>
      </c>
      <c r="E83" s="116">
        <f t="shared" si="11"/>
        <v>1</v>
      </c>
      <c r="F83" s="116">
        <f t="shared" si="11"/>
        <v>0</v>
      </c>
      <c r="G83" s="80"/>
      <c r="H83" s="114">
        <f>Table215[[#This Row],[Hourly Rate             (no less than $13.71, no more than $20.00); update if required]]</f>
        <v>0</v>
      </c>
      <c r="I83" s="82">
        <v>0</v>
      </c>
      <c r="J83" s="115">
        <f t="shared" si="12"/>
        <v>20</v>
      </c>
      <c r="K83" s="115" t="str">
        <f t="shared" si="9"/>
        <v>$4.00</v>
      </c>
      <c r="L83" s="130" t="str">
        <f t="shared" si="10"/>
        <v>0</v>
      </c>
      <c r="M83" s="107">
        <f>Table216[[#This Row],[Regular Worked Hours (Excludes OT and nonworked STAT)]]+Table215[[#This Row],[Hours to Date - Cannot Exceed 640]]</f>
        <v>0</v>
      </c>
    </row>
    <row r="84" spans="1:13" s="108" customFormat="1" ht="30.75" customHeight="1" x14ac:dyDescent="0.25">
      <c r="A84" s="113">
        <f>'Information Sheet-COMPLETE 1st'!A91</f>
        <v>0</v>
      </c>
      <c r="B84" s="107">
        <f>'Information Sheet-COMPLETE 1st'!B91</f>
        <v>0</v>
      </c>
      <c r="C84" s="2"/>
      <c r="D84" s="7">
        <f>Table215[[#This Row],[Employee''s Essential Occupation; update if required]]</f>
        <v>0</v>
      </c>
      <c r="E84" s="116">
        <f t="shared" si="11"/>
        <v>1</v>
      </c>
      <c r="F84" s="116">
        <f t="shared" si="11"/>
        <v>0</v>
      </c>
      <c r="G84" s="80"/>
      <c r="H84" s="114">
        <f>Table215[[#This Row],[Hourly Rate             (no less than $13.71, no more than $20.00); update if required]]</f>
        <v>0</v>
      </c>
      <c r="I84" s="82">
        <v>0</v>
      </c>
      <c r="J84" s="115">
        <f t="shared" si="12"/>
        <v>20</v>
      </c>
      <c r="K84" s="115" t="str">
        <f t="shared" si="9"/>
        <v>$4.00</v>
      </c>
      <c r="L84" s="130" t="str">
        <f t="shared" si="10"/>
        <v>0</v>
      </c>
      <c r="M84" s="107">
        <f>Table216[[#This Row],[Regular Worked Hours (Excludes OT and nonworked STAT)]]+Table215[[#This Row],[Hours to Date - Cannot Exceed 640]]</f>
        <v>0</v>
      </c>
    </row>
    <row r="85" spans="1:13" s="108" customFormat="1" ht="30.75" customHeight="1" x14ac:dyDescent="0.25">
      <c r="A85" s="113">
        <f>'Information Sheet-COMPLETE 1st'!A92</f>
        <v>0</v>
      </c>
      <c r="B85" s="107">
        <f>'Information Sheet-COMPLETE 1st'!B92</f>
        <v>0</v>
      </c>
      <c r="C85" s="2"/>
      <c r="D85" s="7">
        <f>Table215[[#This Row],[Employee''s Essential Occupation; update if required]]</f>
        <v>0</v>
      </c>
      <c r="E85" s="116">
        <f t="shared" si="11"/>
        <v>1</v>
      </c>
      <c r="F85" s="116">
        <f t="shared" si="11"/>
        <v>0</v>
      </c>
      <c r="G85" s="80"/>
      <c r="H85" s="114">
        <f>Table215[[#This Row],[Hourly Rate             (no less than $13.71, no more than $20.00); update if required]]</f>
        <v>0</v>
      </c>
      <c r="I85" s="82">
        <v>0</v>
      </c>
      <c r="J85" s="115">
        <f t="shared" si="12"/>
        <v>20</v>
      </c>
      <c r="K85" s="115" t="str">
        <f t="shared" si="9"/>
        <v>$4.00</v>
      </c>
      <c r="L85" s="130" t="str">
        <f t="shared" si="10"/>
        <v>0</v>
      </c>
      <c r="M85" s="107">
        <f>Table216[[#This Row],[Regular Worked Hours (Excludes OT and nonworked STAT)]]+Table215[[#This Row],[Hours to Date - Cannot Exceed 640]]</f>
        <v>0</v>
      </c>
    </row>
    <row r="86" spans="1:13" s="108" customFormat="1" ht="30.75" customHeight="1" x14ac:dyDescent="0.25">
      <c r="A86" s="113">
        <f>'Information Sheet-COMPLETE 1st'!A93</f>
        <v>0</v>
      </c>
      <c r="B86" s="107">
        <f>'Information Sheet-COMPLETE 1st'!B93</f>
        <v>0</v>
      </c>
      <c r="C86" s="2"/>
      <c r="D86" s="7">
        <f>Table215[[#This Row],[Employee''s Essential Occupation; update if required]]</f>
        <v>0</v>
      </c>
      <c r="E86" s="116">
        <f t="shared" si="11"/>
        <v>1</v>
      </c>
      <c r="F86" s="116">
        <f t="shared" si="11"/>
        <v>0</v>
      </c>
      <c r="G86" s="80"/>
      <c r="H86" s="114">
        <f>Table215[[#This Row],[Hourly Rate             (no less than $13.71, no more than $20.00); update if required]]</f>
        <v>0</v>
      </c>
      <c r="I86" s="82">
        <v>0</v>
      </c>
      <c r="J86" s="115">
        <f t="shared" si="12"/>
        <v>20</v>
      </c>
      <c r="K86" s="115" t="str">
        <f t="shared" si="9"/>
        <v>$4.00</v>
      </c>
      <c r="L86" s="130" t="str">
        <f t="shared" si="10"/>
        <v>0</v>
      </c>
      <c r="M86" s="107">
        <f>Table216[[#This Row],[Regular Worked Hours (Excludes OT and nonworked STAT)]]+Table215[[#This Row],[Hours to Date - Cannot Exceed 640]]</f>
        <v>0</v>
      </c>
    </row>
    <row r="87" spans="1:13" s="108" customFormat="1" ht="30.75" customHeight="1" x14ac:dyDescent="0.25">
      <c r="A87" s="113">
        <f>'Information Sheet-COMPLETE 1st'!A94</f>
        <v>0</v>
      </c>
      <c r="B87" s="107">
        <f>'Information Sheet-COMPLETE 1st'!B94</f>
        <v>0</v>
      </c>
      <c r="C87" s="2"/>
      <c r="D87" s="7">
        <f>Table215[[#This Row],[Employee''s Essential Occupation; update if required]]</f>
        <v>0</v>
      </c>
      <c r="E87" s="116">
        <f t="shared" ref="E87:F102" si="13">E86</f>
        <v>1</v>
      </c>
      <c r="F87" s="116">
        <f t="shared" si="13"/>
        <v>0</v>
      </c>
      <c r="G87" s="80"/>
      <c r="H87" s="114">
        <f>Table215[[#This Row],[Hourly Rate             (no less than $13.71, no more than $20.00); update if required]]</f>
        <v>0</v>
      </c>
      <c r="I87" s="82">
        <v>0</v>
      </c>
      <c r="J87" s="115">
        <f t="shared" si="12"/>
        <v>20</v>
      </c>
      <c r="K87" s="115" t="str">
        <f t="shared" si="9"/>
        <v>$4.00</v>
      </c>
      <c r="L87" s="130" t="str">
        <f t="shared" si="10"/>
        <v>0</v>
      </c>
      <c r="M87" s="107">
        <f>Table216[[#This Row],[Regular Worked Hours (Excludes OT and nonworked STAT)]]+Table215[[#This Row],[Hours to Date - Cannot Exceed 640]]</f>
        <v>0</v>
      </c>
    </row>
    <row r="88" spans="1:13" s="108" customFormat="1" ht="30.75" customHeight="1" x14ac:dyDescent="0.25">
      <c r="A88" s="113">
        <f>'Information Sheet-COMPLETE 1st'!A95</f>
        <v>0</v>
      </c>
      <c r="B88" s="107">
        <f>'Information Sheet-COMPLETE 1st'!B95</f>
        <v>0</v>
      </c>
      <c r="C88" s="2"/>
      <c r="D88" s="7">
        <f>Table215[[#This Row],[Employee''s Essential Occupation; update if required]]</f>
        <v>0</v>
      </c>
      <c r="E88" s="116">
        <f t="shared" si="13"/>
        <v>1</v>
      </c>
      <c r="F88" s="116">
        <f t="shared" si="13"/>
        <v>0</v>
      </c>
      <c r="G88" s="80"/>
      <c r="H88" s="114">
        <f>Table215[[#This Row],[Hourly Rate             (no less than $13.71, no more than $20.00); update if required]]</f>
        <v>0</v>
      </c>
      <c r="I88" s="82">
        <v>0</v>
      </c>
      <c r="J88" s="115">
        <f t="shared" si="12"/>
        <v>20</v>
      </c>
      <c r="K88" s="115" t="str">
        <f t="shared" si="9"/>
        <v>$4.00</v>
      </c>
      <c r="L88" s="130" t="str">
        <f t="shared" si="10"/>
        <v>0</v>
      </c>
      <c r="M88" s="107">
        <f>Table216[[#This Row],[Regular Worked Hours (Excludes OT and nonworked STAT)]]+Table215[[#This Row],[Hours to Date - Cannot Exceed 640]]</f>
        <v>0</v>
      </c>
    </row>
    <row r="89" spans="1:13" s="108" customFormat="1" ht="30.75" customHeight="1" x14ac:dyDescent="0.25">
      <c r="A89" s="113">
        <f>'Information Sheet-COMPLETE 1st'!A96</f>
        <v>0</v>
      </c>
      <c r="B89" s="107">
        <f>'Information Sheet-COMPLETE 1st'!B96</f>
        <v>0</v>
      </c>
      <c r="C89" s="2"/>
      <c r="D89" s="7">
        <f>Table215[[#This Row],[Employee''s Essential Occupation; update if required]]</f>
        <v>0</v>
      </c>
      <c r="E89" s="116">
        <f t="shared" si="13"/>
        <v>1</v>
      </c>
      <c r="F89" s="116">
        <f t="shared" si="13"/>
        <v>0</v>
      </c>
      <c r="G89" s="80"/>
      <c r="H89" s="114">
        <f>Table215[[#This Row],[Hourly Rate             (no less than $13.71, no more than $20.00); update if required]]</f>
        <v>0</v>
      </c>
      <c r="I89" s="82">
        <v>0</v>
      </c>
      <c r="J89" s="115">
        <f t="shared" si="12"/>
        <v>20</v>
      </c>
      <c r="K89" s="115" t="str">
        <f t="shared" si="9"/>
        <v>$4.00</v>
      </c>
      <c r="L89" s="130" t="str">
        <f t="shared" si="10"/>
        <v>0</v>
      </c>
      <c r="M89" s="107">
        <f>Table216[[#This Row],[Regular Worked Hours (Excludes OT and nonworked STAT)]]+Table215[[#This Row],[Hours to Date - Cannot Exceed 640]]</f>
        <v>0</v>
      </c>
    </row>
    <row r="90" spans="1:13" s="108" customFormat="1" ht="30.75" customHeight="1" x14ac:dyDescent="0.25">
      <c r="A90" s="113">
        <f>'Information Sheet-COMPLETE 1st'!A97</f>
        <v>0</v>
      </c>
      <c r="B90" s="107">
        <f>'Information Sheet-COMPLETE 1st'!B97</f>
        <v>0</v>
      </c>
      <c r="C90" s="2"/>
      <c r="D90" s="7">
        <f>Table215[[#This Row],[Employee''s Essential Occupation; update if required]]</f>
        <v>0</v>
      </c>
      <c r="E90" s="116">
        <f t="shared" si="13"/>
        <v>1</v>
      </c>
      <c r="F90" s="116">
        <f t="shared" si="13"/>
        <v>0</v>
      </c>
      <c r="G90" s="80"/>
      <c r="H90" s="114">
        <f>Table215[[#This Row],[Hourly Rate             (no less than $13.71, no more than $20.00); update if required]]</f>
        <v>0</v>
      </c>
      <c r="I90" s="82">
        <v>0</v>
      </c>
      <c r="J90" s="115">
        <f t="shared" si="12"/>
        <v>20</v>
      </c>
      <c r="K90" s="115" t="str">
        <f t="shared" si="9"/>
        <v>$4.00</v>
      </c>
      <c r="L90" s="130" t="str">
        <f t="shared" si="10"/>
        <v>0</v>
      </c>
      <c r="M90" s="107">
        <f>Table216[[#This Row],[Regular Worked Hours (Excludes OT and nonworked STAT)]]+Table215[[#This Row],[Hours to Date - Cannot Exceed 640]]</f>
        <v>0</v>
      </c>
    </row>
    <row r="91" spans="1:13" s="108" customFormat="1" ht="30.75" customHeight="1" x14ac:dyDescent="0.25">
      <c r="A91" s="113">
        <f>'Information Sheet-COMPLETE 1st'!A98</f>
        <v>0</v>
      </c>
      <c r="B91" s="107">
        <f>'Information Sheet-COMPLETE 1st'!B98</f>
        <v>0</v>
      </c>
      <c r="C91" s="2"/>
      <c r="D91" s="7">
        <f>Table215[[#This Row],[Employee''s Essential Occupation; update if required]]</f>
        <v>0</v>
      </c>
      <c r="E91" s="116">
        <f t="shared" si="13"/>
        <v>1</v>
      </c>
      <c r="F91" s="116">
        <f t="shared" si="13"/>
        <v>0</v>
      </c>
      <c r="G91" s="80"/>
      <c r="H91" s="114">
        <f>Table215[[#This Row],[Hourly Rate             (no less than $13.71, no more than $20.00); update if required]]</f>
        <v>0</v>
      </c>
      <c r="I91" s="82">
        <v>0</v>
      </c>
      <c r="J91" s="115">
        <f t="shared" si="12"/>
        <v>20</v>
      </c>
      <c r="K91" s="115" t="str">
        <f t="shared" si="9"/>
        <v>$4.00</v>
      </c>
      <c r="L91" s="130" t="str">
        <f t="shared" si="10"/>
        <v>0</v>
      </c>
      <c r="M91" s="107">
        <f>Table216[[#This Row],[Regular Worked Hours (Excludes OT and nonworked STAT)]]+Table215[[#This Row],[Hours to Date - Cannot Exceed 640]]</f>
        <v>0</v>
      </c>
    </row>
    <row r="92" spans="1:13" s="108" customFormat="1" ht="30.75" customHeight="1" x14ac:dyDescent="0.25">
      <c r="A92" s="113">
        <f>'Information Sheet-COMPLETE 1st'!A99</f>
        <v>0</v>
      </c>
      <c r="B92" s="107">
        <f>'Information Sheet-COMPLETE 1st'!B99</f>
        <v>0</v>
      </c>
      <c r="C92" s="2"/>
      <c r="D92" s="7">
        <f>Table215[[#This Row],[Employee''s Essential Occupation; update if required]]</f>
        <v>0</v>
      </c>
      <c r="E92" s="116">
        <f t="shared" si="13"/>
        <v>1</v>
      </c>
      <c r="F92" s="116">
        <f t="shared" si="13"/>
        <v>0</v>
      </c>
      <c r="G92" s="80"/>
      <c r="H92" s="114">
        <f>Table215[[#This Row],[Hourly Rate             (no less than $13.71, no more than $20.00); update if required]]</f>
        <v>0</v>
      </c>
      <c r="I92" s="82">
        <v>0</v>
      </c>
      <c r="J92" s="115">
        <f t="shared" si="12"/>
        <v>20</v>
      </c>
      <c r="K92" s="115" t="str">
        <f t="shared" si="9"/>
        <v>$4.00</v>
      </c>
      <c r="L92" s="130" t="str">
        <f t="shared" si="10"/>
        <v>0</v>
      </c>
      <c r="M92" s="107">
        <f>Table216[[#This Row],[Regular Worked Hours (Excludes OT and nonworked STAT)]]+Table215[[#This Row],[Hours to Date - Cannot Exceed 640]]</f>
        <v>0</v>
      </c>
    </row>
    <row r="93" spans="1:13" s="108" customFormat="1" ht="30.75" customHeight="1" x14ac:dyDescent="0.25">
      <c r="A93" s="113">
        <f>'Information Sheet-COMPLETE 1st'!A100</f>
        <v>0</v>
      </c>
      <c r="B93" s="107">
        <f>'Information Sheet-COMPLETE 1st'!B100</f>
        <v>0</v>
      </c>
      <c r="C93" s="2"/>
      <c r="D93" s="7">
        <f>Table215[[#This Row],[Employee''s Essential Occupation; update if required]]</f>
        <v>0</v>
      </c>
      <c r="E93" s="116">
        <f t="shared" si="13"/>
        <v>1</v>
      </c>
      <c r="F93" s="116">
        <f t="shared" si="13"/>
        <v>0</v>
      </c>
      <c r="G93" s="80"/>
      <c r="H93" s="114">
        <f>Table215[[#This Row],[Hourly Rate             (no less than $13.71, no more than $20.00); update if required]]</f>
        <v>0</v>
      </c>
      <c r="I93" s="82">
        <v>0</v>
      </c>
      <c r="J93" s="115">
        <f t="shared" si="12"/>
        <v>20</v>
      </c>
      <c r="K93" s="115" t="str">
        <f t="shared" si="9"/>
        <v>$4.00</v>
      </c>
      <c r="L93" s="130" t="str">
        <f t="shared" si="10"/>
        <v>0</v>
      </c>
      <c r="M93" s="107">
        <f>Table216[[#This Row],[Regular Worked Hours (Excludes OT and nonworked STAT)]]+Table215[[#This Row],[Hours to Date - Cannot Exceed 640]]</f>
        <v>0</v>
      </c>
    </row>
    <row r="94" spans="1:13" s="108" customFormat="1" ht="30.75" customHeight="1" x14ac:dyDescent="0.25">
      <c r="A94" s="113">
        <f>'Information Sheet-COMPLETE 1st'!A101</f>
        <v>0</v>
      </c>
      <c r="B94" s="107">
        <f>'Information Sheet-COMPLETE 1st'!B101</f>
        <v>0</v>
      </c>
      <c r="C94" s="2"/>
      <c r="D94" s="7">
        <f>Table215[[#This Row],[Employee''s Essential Occupation; update if required]]</f>
        <v>0</v>
      </c>
      <c r="E94" s="116">
        <f t="shared" si="13"/>
        <v>1</v>
      </c>
      <c r="F94" s="116">
        <f t="shared" si="13"/>
        <v>0</v>
      </c>
      <c r="G94" s="80"/>
      <c r="H94" s="114">
        <f>Table215[[#This Row],[Hourly Rate             (no less than $13.71, no more than $20.00); update if required]]</f>
        <v>0</v>
      </c>
      <c r="I94" s="82">
        <v>0</v>
      </c>
      <c r="J94" s="115">
        <f t="shared" si="12"/>
        <v>20</v>
      </c>
      <c r="K94" s="115" t="str">
        <f t="shared" si="9"/>
        <v>$4.00</v>
      </c>
      <c r="L94" s="130" t="str">
        <f t="shared" si="10"/>
        <v>0</v>
      </c>
      <c r="M94" s="107">
        <f>Table216[[#This Row],[Regular Worked Hours (Excludes OT and nonworked STAT)]]+Table215[[#This Row],[Hours to Date - Cannot Exceed 640]]</f>
        <v>0</v>
      </c>
    </row>
    <row r="95" spans="1:13" s="108" customFormat="1" ht="30.75" customHeight="1" x14ac:dyDescent="0.25">
      <c r="A95" s="113">
        <f>'Information Sheet-COMPLETE 1st'!A102</f>
        <v>0</v>
      </c>
      <c r="B95" s="107">
        <f>'Information Sheet-COMPLETE 1st'!B102</f>
        <v>0</v>
      </c>
      <c r="C95" s="2"/>
      <c r="D95" s="7">
        <f>Table215[[#This Row],[Employee''s Essential Occupation; update if required]]</f>
        <v>0</v>
      </c>
      <c r="E95" s="116">
        <f t="shared" si="13"/>
        <v>1</v>
      </c>
      <c r="F95" s="116">
        <f t="shared" si="13"/>
        <v>0</v>
      </c>
      <c r="G95" s="80"/>
      <c r="H95" s="114">
        <f>Table215[[#This Row],[Hourly Rate             (no less than $13.71, no more than $20.00); update if required]]</f>
        <v>0</v>
      </c>
      <c r="I95" s="82">
        <v>0</v>
      </c>
      <c r="J95" s="115">
        <f t="shared" si="12"/>
        <v>20</v>
      </c>
      <c r="K95" s="115" t="str">
        <f t="shared" si="9"/>
        <v>$4.00</v>
      </c>
      <c r="L95" s="130" t="str">
        <f t="shared" si="10"/>
        <v>0</v>
      </c>
      <c r="M95" s="107">
        <f>Table216[[#This Row],[Regular Worked Hours (Excludes OT and nonworked STAT)]]+Table215[[#This Row],[Hours to Date - Cannot Exceed 640]]</f>
        <v>0</v>
      </c>
    </row>
    <row r="96" spans="1:13" s="108" customFormat="1" ht="30.75" customHeight="1" x14ac:dyDescent="0.25">
      <c r="A96" s="113">
        <f>'Information Sheet-COMPLETE 1st'!A103</f>
        <v>0</v>
      </c>
      <c r="B96" s="107">
        <f>'Information Sheet-COMPLETE 1st'!B103</f>
        <v>0</v>
      </c>
      <c r="C96" s="2"/>
      <c r="D96" s="7">
        <f>Table215[[#This Row],[Employee''s Essential Occupation; update if required]]</f>
        <v>0</v>
      </c>
      <c r="E96" s="116">
        <f t="shared" si="13"/>
        <v>1</v>
      </c>
      <c r="F96" s="116">
        <f t="shared" si="13"/>
        <v>0</v>
      </c>
      <c r="G96" s="80"/>
      <c r="H96" s="114">
        <f>Table215[[#This Row],[Hourly Rate             (no less than $13.71, no more than $20.00); update if required]]</f>
        <v>0</v>
      </c>
      <c r="I96" s="82">
        <v>0</v>
      </c>
      <c r="J96" s="115">
        <f t="shared" si="12"/>
        <v>20</v>
      </c>
      <c r="K96" s="115" t="str">
        <f t="shared" si="9"/>
        <v>$4.00</v>
      </c>
      <c r="L96" s="130" t="str">
        <f t="shared" si="10"/>
        <v>0</v>
      </c>
      <c r="M96" s="107">
        <f>Table216[[#This Row],[Regular Worked Hours (Excludes OT and nonworked STAT)]]+Table215[[#This Row],[Hours to Date - Cannot Exceed 640]]</f>
        <v>0</v>
      </c>
    </row>
    <row r="97" spans="1:13" s="108" customFormat="1" ht="30.75" customHeight="1" x14ac:dyDescent="0.25">
      <c r="A97" s="113">
        <f>'Information Sheet-COMPLETE 1st'!A104</f>
        <v>0</v>
      </c>
      <c r="B97" s="107">
        <f>'Information Sheet-COMPLETE 1st'!B104</f>
        <v>0</v>
      </c>
      <c r="C97" s="2"/>
      <c r="D97" s="7">
        <f>Table215[[#This Row],[Employee''s Essential Occupation; update if required]]</f>
        <v>0</v>
      </c>
      <c r="E97" s="116">
        <f t="shared" si="13"/>
        <v>1</v>
      </c>
      <c r="F97" s="116">
        <f t="shared" si="13"/>
        <v>0</v>
      </c>
      <c r="G97" s="80"/>
      <c r="H97" s="114">
        <f>Table215[[#This Row],[Hourly Rate             (no less than $13.71, no more than $20.00); update if required]]</f>
        <v>0</v>
      </c>
      <c r="I97" s="82">
        <v>0</v>
      </c>
      <c r="J97" s="115">
        <f t="shared" si="12"/>
        <v>20</v>
      </c>
      <c r="K97" s="115" t="str">
        <f t="shared" si="9"/>
        <v>$4.00</v>
      </c>
      <c r="L97" s="130" t="str">
        <f t="shared" si="10"/>
        <v>0</v>
      </c>
      <c r="M97" s="107">
        <f>Table216[[#This Row],[Regular Worked Hours (Excludes OT and nonworked STAT)]]+Table215[[#This Row],[Hours to Date - Cannot Exceed 640]]</f>
        <v>0</v>
      </c>
    </row>
    <row r="98" spans="1:13" s="108" customFormat="1" ht="30.75" customHeight="1" x14ac:dyDescent="0.25">
      <c r="A98" s="113">
        <f>'Information Sheet-COMPLETE 1st'!A105</f>
        <v>0</v>
      </c>
      <c r="B98" s="107">
        <f>'Information Sheet-COMPLETE 1st'!B105</f>
        <v>0</v>
      </c>
      <c r="C98" s="2"/>
      <c r="D98" s="7">
        <f>Table215[[#This Row],[Employee''s Essential Occupation; update if required]]</f>
        <v>0</v>
      </c>
      <c r="E98" s="116">
        <f t="shared" si="13"/>
        <v>1</v>
      </c>
      <c r="F98" s="116">
        <f t="shared" si="13"/>
        <v>0</v>
      </c>
      <c r="G98" s="80"/>
      <c r="H98" s="114">
        <f>Table215[[#This Row],[Hourly Rate             (no less than $13.71, no more than $20.00); update if required]]</f>
        <v>0</v>
      </c>
      <c r="I98" s="82">
        <v>0</v>
      </c>
      <c r="J98" s="115">
        <f t="shared" si="12"/>
        <v>20</v>
      </c>
      <c r="K98" s="115" t="str">
        <f t="shared" si="9"/>
        <v>$4.00</v>
      </c>
      <c r="L98" s="130" t="str">
        <f t="shared" si="10"/>
        <v>0</v>
      </c>
      <c r="M98" s="107">
        <f>Table216[[#This Row],[Regular Worked Hours (Excludes OT and nonworked STAT)]]+Table215[[#This Row],[Hours to Date - Cannot Exceed 640]]</f>
        <v>0</v>
      </c>
    </row>
    <row r="99" spans="1:13" s="108" customFormat="1" ht="30.75" customHeight="1" x14ac:dyDescent="0.25">
      <c r="A99" s="113">
        <f>'Information Sheet-COMPLETE 1st'!A106</f>
        <v>0</v>
      </c>
      <c r="B99" s="107">
        <f>'Information Sheet-COMPLETE 1st'!B106</f>
        <v>0</v>
      </c>
      <c r="C99" s="2"/>
      <c r="D99" s="7">
        <f>Table215[[#This Row],[Employee''s Essential Occupation; update if required]]</f>
        <v>0</v>
      </c>
      <c r="E99" s="116">
        <f t="shared" si="13"/>
        <v>1</v>
      </c>
      <c r="F99" s="116">
        <f t="shared" si="13"/>
        <v>0</v>
      </c>
      <c r="G99" s="80"/>
      <c r="H99" s="114">
        <f>Table215[[#This Row],[Hourly Rate             (no less than $13.71, no more than $20.00); update if required]]</f>
        <v>0</v>
      </c>
      <c r="I99" s="82">
        <v>0</v>
      </c>
      <c r="J99" s="115">
        <f t="shared" si="12"/>
        <v>20</v>
      </c>
      <c r="K99" s="115" t="str">
        <f t="shared" si="9"/>
        <v>$4.00</v>
      </c>
      <c r="L99" s="130" t="str">
        <f t="shared" si="10"/>
        <v>0</v>
      </c>
      <c r="M99" s="107">
        <f>Table216[[#This Row],[Regular Worked Hours (Excludes OT and nonworked STAT)]]+Table215[[#This Row],[Hours to Date - Cannot Exceed 640]]</f>
        <v>0</v>
      </c>
    </row>
    <row r="100" spans="1:13" s="108" customFormat="1" ht="30.75" customHeight="1" x14ac:dyDescent="0.25">
      <c r="A100" s="113">
        <f>'Information Sheet-COMPLETE 1st'!A107</f>
        <v>0</v>
      </c>
      <c r="B100" s="107">
        <f>'Information Sheet-COMPLETE 1st'!B107</f>
        <v>0</v>
      </c>
      <c r="C100" s="2"/>
      <c r="D100" s="7">
        <f>Table215[[#This Row],[Employee''s Essential Occupation; update if required]]</f>
        <v>0</v>
      </c>
      <c r="E100" s="116">
        <f t="shared" si="13"/>
        <v>1</v>
      </c>
      <c r="F100" s="116">
        <f t="shared" si="13"/>
        <v>0</v>
      </c>
      <c r="G100" s="80"/>
      <c r="H100" s="114">
        <f>Table215[[#This Row],[Hourly Rate             (no less than $13.71, no more than $20.00); update if required]]</f>
        <v>0</v>
      </c>
      <c r="I100" s="82">
        <v>0</v>
      </c>
      <c r="J100" s="115">
        <f t="shared" si="12"/>
        <v>20</v>
      </c>
      <c r="K100" s="115" t="str">
        <f t="shared" si="9"/>
        <v>$4.00</v>
      </c>
      <c r="L100" s="130" t="str">
        <f t="shared" si="10"/>
        <v>0</v>
      </c>
      <c r="M100" s="107">
        <f>Table216[[#This Row],[Regular Worked Hours (Excludes OT and nonworked STAT)]]+Table215[[#This Row],[Hours to Date - Cannot Exceed 640]]</f>
        <v>0</v>
      </c>
    </row>
    <row r="101" spans="1:13" s="108" customFormat="1" ht="30.75" customHeight="1" x14ac:dyDescent="0.25">
      <c r="A101" s="113">
        <f>'Information Sheet-COMPLETE 1st'!A108</f>
        <v>0</v>
      </c>
      <c r="B101" s="107">
        <f>'Information Sheet-COMPLETE 1st'!B108</f>
        <v>0</v>
      </c>
      <c r="C101" s="2"/>
      <c r="D101" s="7">
        <f>Table215[[#This Row],[Employee''s Essential Occupation; update if required]]</f>
        <v>0</v>
      </c>
      <c r="E101" s="116">
        <f t="shared" si="13"/>
        <v>1</v>
      </c>
      <c r="F101" s="116">
        <f t="shared" si="13"/>
        <v>0</v>
      </c>
      <c r="G101" s="80"/>
      <c r="H101" s="114">
        <f>Table215[[#This Row],[Hourly Rate             (no less than $13.71, no more than $20.00); update if required]]</f>
        <v>0</v>
      </c>
      <c r="I101" s="82">
        <v>0</v>
      </c>
      <c r="J101" s="115">
        <f t="shared" si="12"/>
        <v>20</v>
      </c>
      <c r="K101" s="115" t="str">
        <f t="shared" si="9"/>
        <v>$4.00</v>
      </c>
      <c r="L101" s="130" t="str">
        <f t="shared" si="10"/>
        <v>0</v>
      </c>
      <c r="M101" s="107">
        <f>Table216[[#This Row],[Regular Worked Hours (Excludes OT and nonworked STAT)]]+Table215[[#This Row],[Hours to Date - Cannot Exceed 640]]</f>
        <v>0</v>
      </c>
    </row>
    <row r="102" spans="1:13" s="108" customFormat="1" ht="30.75" customHeight="1" x14ac:dyDescent="0.25">
      <c r="A102" s="113">
        <f>'Information Sheet-COMPLETE 1st'!A109</f>
        <v>0</v>
      </c>
      <c r="B102" s="107">
        <f>'Information Sheet-COMPLETE 1st'!B109</f>
        <v>0</v>
      </c>
      <c r="C102" s="2"/>
      <c r="D102" s="7">
        <f>Table215[[#This Row],[Employee''s Essential Occupation; update if required]]</f>
        <v>0</v>
      </c>
      <c r="E102" s="116">
        <f t="shared" si="13"/>
        <v>1</v>
      </c>
      <c r="F102" s="116">
        <f t="shared" si="13"/>
        <v>0</v>
      </c>
      <c r="G102" s="80"/>
      <c r="H102" s="114">
        <f>Table215[[#This Row],[Hourly Rate             (no less than $13.71, no more than $20.00); update if required]]</f>
        <v>0</v>
      </c>
      <c r="I102" s="82">
        <v>0</v>
      </c>
      <c r="J102" s="115">
        <f t="shared" si="12"/>
        <v>20</v>
      </c>
      <c r="K102" s="115" t="str">
        <f t="shared" ref="K102:K106" si="14">IF(AND(J102&lt;=3.99,L109&gt;(-100)),J102,"$4.00")</f>
        <v>$4.00</v>
      </c>
      <c r="L102" s="130" t="str">
        <f t="shared" ref="L102:L106" si="15">IF(OR(H102&gt;19.99,H102&lt;13.71),"0",I102*K102)</f>
        <v>0</v>
      </c>
      <c r="M102" s="107">
        <f>Table216[[#This Row],[Regular Worked Hours (Excludes OT and nonworked STAT)]]+Table215[[#This Row],[Hours to Date - Cannot Exceed 640]]</f>
        <v>0</v>
      </c>
    </row>
    <row r="103" spans="1:13" s="108" customFormat="1" ht="30.75" customHeight="1" x14ac:dyDescent="0.25">
      <c r="A103" s="113">
        <f>'Information Sheet-COMPLETE 1st'!A110</f>
        <v>0</v>
      </c>
      <c r="B103" s="107">
        <f>'Information Sheet-COMPLETE 1st'!B110</f>
        <v>0</v>
      </c>
      <c r="C103" s="2"/>
      <c r="D103" s="7">
        <f>Table215[[#This Row],[Employee''s Essential Occupation; update if required]]</f>
        <v>0</v>
      </c>
      <c r="E103" s="116">
        <f t="shared" ref="E103:F106" si="16">E102</f>
        <v>1</v>
      </c>
      <c r="F103" s="116">
        <f t="shared" si="16"/>
        <v>0</v>
      </c>
      <c r="G103" s="80"/>
      <c r="H103" s="114">
        <f>Table215[[#This Row],[Hourly Rate             (no less than $13.71, no more than $20.00); update if required]]</f>
        <v>0</v>
      </c>
      <c r="I103" s="82">
        <v>0</v>
      </c>
      <c r="J103" s="115">
        <f t="shared" si="12"/>
        <v>20</v>
      </c>
      <c r="K103" s="115" t="str">
        <f t="shared" si="14"/>
        <v>$4.00</v>
      </c>
      <c r="L103" s="130" t="str">
        <f t="shared" si="15"/>
        <v>0</v>
      </c>
      <c r="M103" s="107">
        <f>Table216[[#This Row],[Regular Worked Hours (Excludes OT and nonworked STAT)]]+Table215[[#This Row],[Hours to Date - Cannot Exceed 640]]</f>
        <v>0</v>
      </c>
    </row>
    <row r="104" spans="1:13" s="108" customFormat="1" ht="30.75" customHeight="1" x14ac:dyDescent="0.25">
      <c r="A104" s="113">
        <f>'Information Sheet-COMPLETE 1st'!A111</f>
        <v>0</v>
      </c>
      <c r="B104" s="107">
        <f>'Information Sheet-COMPLETE 1st'!B111</f>
        <v>0</v>
      </c>
      <c r="C104" s="2"/>
      <c r="D104" s="7">
        <f>Table215[[#This Row],[Employee''s Essential Occupation; update if required]]</f>
        <v>0</v>
      </c>
      <c r="E104" s="116">
        <f t="shared" si="16"/>
        <v>1</v>
      </c>
      <c r="F104" s="116">
        <f t="shared" si="16"/>
        <v>0</v>
      </c>
      <c r="G104" s="80"/>
      <c r="H104" s="114">
        <f>Table215[[#This Row],[Hourly Rate             (no less than $13.71, no more than $20.00); update if required]]</f>
        <v>0</v>
      </c>
      <c r="I104" s="82">
        <v>0</v>
      </c>
      <c r="J104" s="115">
        <f t="shared" si="12"/>
        <v>20</v>
      </c>
      <c r="K104" s="115" t="str">
        <f t="shared" si="14"/>
        <v>$4.00</v>
      </c>
      <c r="L104" s="130" t="str">
        <f t="shared" si="15"/>
        <v>0</v>
      </c>
      <c r="M104" s="107">
        <f>Table216[[#This Row],[Regular Worked Hours (Excludes OT and nonworked STAT)]]+Table215[[#This Row],[Hours to Date - Cannot Exceed 640]]</f>
        <v>0</v>
      </c>
    </row>
    <row r="105" spans="1:13" s="108" customFormat="1" ht="30.75" customHeight="1" x14ac:dyDescent="0.25">
      <c r="A105" s="113">
        <f>'Information Sheet-COMPLETE 1st'!A112</f>
        <v>0</v>
      </c>
      <c r="B105" s="107">
        <f>'Information Sheet-COMPLETE 1st'!B112</f>
        <v>0</v>
      </c>
      <c r="C105" s="2"/>
      <c r="D105" s="7">
        <f>Table215[[#This Row],[Employee''s Essential Occupation; update if required]]</f>
        <v>0</v>
      </c>
      <c r="E105" s="116">
        <f t="shared" si="16"/>
        <v>1</v>
      </c>
      <c r="F105" s="116">
        <f t="shared" si="16"/>
        <v>0</v>
      </c>
      <c r="G105" s="80"/>
      <c r="H105" s="114">
        <f>Table215[[#This Row],[Hourly Rate             (no less than $13.71, no more than $20.00); update if required]]</f>
        <v>0</v>
      </c>
      <c r="I105" s="82">
        <v>0</v>
      </c>
      <c r="J105" s="115">
        <f t="shared" si="12"/>
        <v>20</v>
      </c>
      <c r="K105" s="115" t="str">
        <f t="shared" si="14"/>
        <v>$4.00</v>
      </c>
      <c r="L105" s="130" t="str">
        <f t="shared" si="15"/>
        <v>0</v>
      </c>
      <c r="M105" s="107">
        <f>Table216[[#This Row],[Regular Worked Hours (Excludes OT and nonworked STAT)]]+Table215[[#This Row],[Hours to Date - Cannot Exceed 640]]</f>
        <v>0</v>
      </c>
    </row>
    <row r="106" spans="1:13" s="108" customFormat="1" ht="30.75" customHeight="1" x14ac:dyDescent="0.25">
      <c r="A106" s="113">
        <f>'Information Sheet-COMPLETE 1st'!A113</f>
        <v>0</v>
      </c>
      <c r="B106" s="107">
        <f>'Information Sheet-COMPLETE 1st'!B113</f>
        <v>0</v>
      </c>
      <c r="C106" s="2"/>
      <c r="D106" s="7">
        <f>Table215[[#This Row],[Employee''s Essential Occupation; update if required]]</f>
        <v>0</v>
      </c>
      <c r="E106" s="116">
        <f t="shared" si="16"/>
        <v>1</v>
      </c>
      <c r="F106" s="116">
        <f t="shared" si="16"/>
        <v>0</v>
      </c>
      <c r="G106" s="80"/>
      <c r="H106" s="114">
        <f>Table215[[#This Row],[Hourly Rate             (no less than $13.71, no more than $20.00); update if required]]</f>
        <v>0</v>
      </c>
      <c r="I106" s="82">
        <v>0</v>
      </c>
      <c r="J106" s="115">
        <f t="shared" si="12"/>
        <v>20</v>
      </c>
      <c r="K106" s="115" t="str">
        <f t="shared" si="14"/>
        <v>$4.00</v>
      </c>
      <c r="L106" s="130" t="str">
        <f t="shared" si="15"/>
        <v>0</v>
      </c>
      <c r="M106" s="107">
        <f>Table216[[#This Row],[Regular Worked Hours (Excludes OT and nonworked STAT)]]+Table215[[#This Row],[Hours to Date - Cannot Exceed 640]]</f>
        <v>0</v>
      </c>
    </row>
    <row r="107" spans="1:13" s="109" customFormat="1" ht="16.5" x14ac:dyDescent="0.3">
      <c r="C107" s="76"/>
      <c r="D107" s="76"/>
      <c r="E107" s="76"/>
      <c r="F107" s="151" t="s">
        <v>73</v>
      </c>
      <c r="G107" s="151"/>
      <c r="H107" s="151"/>
      <c r="I107" s="151"/>
      <c r="J107" s="151"/>
      <c r="K107" s="124"/>
      <c r="L107" s="128">
        <f>IF(F6&gt;44242, 0,SUM(L6:L106))</f>
        <v>0</v>
      </c>
      <c r="M107" s="122"/>
    </row>
  </sheetData>
  <sheetProtection password="CDD8" sheet="1" selectLockedCells="1" autoFilter="0"/>
  <mergeCells count="3">
    <mergeCell ref="B2:L2"/>
    <mergeCell ref="F107:J107"/>
    <mergeCell ref="A1:M1"/>
  </mergeCells>
  <conditionalFormatting sqref="H6:H106">
    <cfRule type="cellIs" dxfId="209" priority="2" operator="lessThan">
      <formula>13.71</formula>
    </cfRule>
    <cfRule type="cellIs" dxfId="208" priority="5" operator="greaterThan">
      <formula>19.99</formula>
    </cfRule>
    <cfRule type="cellIs" dxfId="207" priority="6" operator="greaterThan">
      <formula>20</formula>
    </cfRule>
  </conditionalFormatting>
  <conditionalFormatting sqref="C6:C106">
    <cfRule type="cellIs" dxfId="206" priority="4" operator="equal">
      <formula>"NO"</formula>
    </cfRule>
  </conditionalFormatting>
  <conditionalFormatting sqref="E6 F6">
    <cfRule type="cellIs" dxfId="205" priority="3" operator="lessThan">
      <formula>44119</formula>
    </cfRule>
  </conditionalFormatting>
  <conditionalFormatting sqref="M6:M106">
    <cfRule type="cellIs" dxfId="204" priority="1" operator="greaterThan">
      <formula>640</formula>
    </cfRule>
  </conditionalFormatting>
  <hyperlinks>
    <hyperlink ref="A8:B8" r:id="rId1" display="Active/In Compliance with Corporate Affairs "/>
  </hyperlinks>
  <pageMargins left="0.7" right="0.7" top="0.75" bottom="0.75" header="0.3" footer="0.3"/>
  <pageSetup paperSize="5" scale="76"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LIST!$C$1:$C$2</xm:f>
          </x14:formula1>
          <xm:sqref>C6:C106</xm:sqref>
        </x14:dataValidation>
        <x14:dataValidation type="list" allowBlank="1" showInputMessage="1" showErrorMessage="1">
          <x14:formula1>
            <xm:f>LIST!$D$5:$D$6</xm:f>
          </x14:formula1>
          <xm:sqref>G6:G106</xm:sqref>
        </x14:dataValidation>
        <x14:dataValidation type="list" allowBlank="1" showInputMessage="1" showErrorMessage="1">
          <x14:formula1>
            <xm:f>LIST!#REF!</xm:f>
          </x14:formula1>
          <xm:sqref>B110:B116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M107"/>
  <sheetViews>
    <sheetView zoomScaleNormal="100" workbookViewId="0">
      <selection activeCell="F6" sqref="F6"/>
    </sheetView>
  </sheetViews>
  <sheetFormatPr defaultColWidth="9.140625" defaultRowHeight="15" x14ac:dyDescent="0.25"/>
  <cols>
    <col min="1" max="1" width="53.42578125" style="106" bestFit="1" customWidth="1"/>
    <col min="2" max="2" width="31.5703125" style="106" customWidth="1"/>
    <col min="3" max="3" width="22.85546875" style="7" hidden="1" customWidth="1"/>
    <col min="4" max="4" width="29.7109375" style="7" customWidth="1"/>
    <col min="5" max="5" width="15.42578125" style="7" customWidth="1"/>
    <col min="6" max="6" width="15.42578125" style="106" customWidth="1"/>
    <col min="7" max="7" width="15" style="106" hidden="1" customWidth="1"/>
    <col min="8" max="8" width="20.7109375" style="7" customWidth="1"/>
    <col min="9" max="9" width="19.140625" style="106" customWidth="1"/>
    <col min="10" max="11" width="13.5703125" style="106" hidden="1" customWidth="1"/>
    <col min="12" max="12" width="14.85546875" style="133" customWidth="1"/>
    <col min="13" max="13" width="21.140625" style="106" bestFit="1" customWidth="1"/>
    <col min="14" max="16384" width="9.140625" style="106"/>
  </cols>
  <sheetData>
    <row r="1" spans="1:13" s="107" customFormat="1" ht="52.5" customHeight="1" x14ac:dyDescent="0.2">
      <c r="A1" s="141" t="s">
        <v>54</v>
      </c>
      <c r="B1" s="141"/>
      <c r="C1" s="141"/>
      <c r="D1" s="141"/>
      <c r="E1" s="141"/>
      <c r="F1" s="141"/>
      <c r="G1" s="141"/>
      <c r="H1" s="141"/>
      <c r="I1" s="141"/>
      <c r="J1" s="141"/>
      <c r="K1" s="141"/>
      <c r="L1" s="141"/>
      <c r="M1" s="141"/>
    </row>
    <row r="2" spans="1:13" s="108" customFormat="1" ht="33.75" customHeight="1" x14ac:dyDescent="0.25">
      <c r="A2" s="111" t="s">
        <v>66</v>
      </c>
      <c r="B2" s="142" t="str">
        <f>'Period Four'!B2:L2</f>
        <v>INDIQUEZ LA DÉNOMINATION SOCIALE OU LE NOM DE L'ENTREPRISE ICI</v>
      </c>
      <c r="C2" s="142"/>
      <c r="D2" s="142"/>
      <c r="E2" s="142"/>
      <c r="F2" s="142"/>
      <c r="G2" s="142"/>
      <c r="H2" s="142"/>
      <c r="I2" s="142"/>
      <c r="J2" s="142"/>
      <c r="K2" s="142"/>
      <c r="L2" s="142"/>
    </row>
    <row r="3" spans="1:13" s="108" customFormat="1" ht="8.25" customHeight="1" x14ac:dyDescent="0.25">
      <c r="A3" s="112"/>
      <c r="B3" s="10"/>
      <c r="C3" s="15"/>
      <c r="D3" s="15"/>
      <c r="E3" s="17"/>
      <c r="F3" s="10"/>
      <c r="G3" s="10"/>
      <c r="H3" s="17"/>
      <c r="I3" s="10"/>
      <c r="L3" s="112"/>
    </row>
    <row r="4" spans="1:13" s="108" customFormat="1" ht="6.75" customHeight="1" x14ac:dyDescent="0.25">
      <c r="A4" s="112"/>
      <c r="B4" s="112"/>
      <c r="C4" s="22"/>
      <c r="D4" s="15"/>
      <c r="E4" s="15"/>
      <c r="F4" s="112"/>
      <c r="G4" s="112"/>
      <c r="H4" s="15"/>
      <c r="I4" s="112"/>
      <c r="L4" s="112"/>
    </row>
    <row r="5" spans="1:13" s="24" customFormat="1" ht="120" x14ac:dyDescent="0.25">
      <c r="A5" s="89" t="s">
        <v>60</v>
      </c>
      <c r="B5" s="89" t="s">
        <v>61</v>
      </c>
      <c r="C5" s="89" t="s">
        <v>34</v>
      </c>
      <c r="D5" s="89" t="s">
        <v>74</v>
      </c>
      <c r="E5" s="89" t="s">
        <v>68</v>
      </c>
      <c r="F5" s="89" t="s">
        <v>69</v>
      </c>
      <c r="G5" s="89" t="s">
        <v>10</v>
      </c>
      <c r="H5" s="89" t="s">
        <v>75</v>
      </c>
      <c r="I5" s="89" t="s">
        <v>71</v>
      </c>
      <c r="J5" s="89" t="s">
        <v>0</v>
      </c>
      <c r="K5" s="89" t="s">
        <v>43</v>
      </c>
      <c r="L5" s="89" t="s">
        <v>72</v>
      </c>
      <c r="M5" s="89" t="s">
        <v>76</v>
      </c>
    </row>
    <row r="6" spans="1:13" ht="30.75" customHeight="1" x14ac:dyDescent="0.25">
      <c r="A6" s="113">
        <f>'Information Sheet-COMPLETE 1st'!A13</f>
        <v>0</v>
      </c>
      <c r="B6" s="107">
        <f>'Information Sheet-COMPLETE 1st'!B13</f>
        <v>0</v>
      </c>
      <c r="C6" s="2"/>
      <c r="D6" s="7">
        <f>Table216[[#This Row],[Employee''s Essential Occupation; update if required]]</f>
        <v>0</v>
      </c>
      <c r="E6" s="118">
        <f>Table216[[#This Row],[Work Period End - CAN''T BE AFTER FEBRUARY 15]]+1</f>
        <v>1</v>
      </c>
      <c r="F6" s="119"/>
      <c r="G6" s="80"/>
      <c r="H6" s="114">
        <f>Table216[[#This Row],[Hourly Rate             (no less than $13.71, no more than $20.00); update if required]]</f>
        <v>0</v>
      </c>
      <c r="I6" s="82">
        <v>0</v>
      </c>
      <c r="J6" s="115">
        <f>20-H6</f>
        <v>20</v>
      </c>
      <c r="K6" s="115" t="str">
        <f t="shared" ref="K6:K37" si="0">IF(AND(J6&lt;=3.99,L13&gt;(-100)),J6,"$4.00")</f>
        <v>$4.00</v>
      </c>
      <c r="L6" s="130" t="str">
        <f t="shared" ref="L6:L37" si="1">IF(OR(H6&gt;19.99,H6&lt;13.71),"0",I6*K6)</f>
        <v>0</v>
      </c>
      <c r="M6" s="107">
        <f>Table217[[#This Row],[Regular Worked Hours (Excludes OT and nonworked STAT)]]+Table216[[#This Row],[Hours to Date - Cannot Exceed 640]]</f>
        <v>0</v>
      </c>
    </row>
    <row r="7" spans="1:13" ht="30.75" customHeight="1" x14ac:dyDescent="0.25">
      <c r="A7" s="113">
        <f>'Information Sheet-COMPLETE 1st'!A14</f>
        <v>0</v>
      </c>
      <c r="B7" s="107">
        <f>'Information Sheet-COMPLETE 1st'!B14</f>
        <v>0</v>
      </c>
      <c r="C7" s="2"/>
      <c r="D7" s="7">
        <f>Table216[[#This Row],[Employee''s Essential Occupation; update if required]]</f>
        <v>0</v>
      </c>
      <c r="E7" s="116">
        <f t="shared" ref="E7:F22" si="2">E6</f>
        <v>1</v>
      </c>
      <c r="F7" s="116">
        <f t="shared" si="2"/>
        <v>0</v>
      </c>
      <c r="G7" s="80"/>
      <c r="H7" s="114">
        <f>Table216[[#This Row],[Hourly Rate             (no less than $13.71, no more than $20.00); update if required]]</f>
        <v>0</v>
      </c>
      <c r="I7" s="82">
        <v>0</v>
      </c>
      <c r="J7" s="115">
        <f>20-H7</f>
        <v>20</v>
      </c>
      <c r="K7" s="115" t="str">
        <f t="shared" si="0"/>
        <v>$4.00</v>
      </c>
      <c r="L7" s="130" t="str">
        <f t="shared" si="1"/>
        <v>0</v>
      </c>
      <c r="M7" s="107">
        <f>Table217[[#This Row],[Regular Worked Hours (Excludes OT and nonworked STAT)]]+Table216[[#This Row],[Hours to Date - Cannot Exceed 640]]</f>
        <v>0</v>
      </c>
    </row>
    <row r="8" spans="1:13" ht="30.75" customHeight="1" x14ac:dyDescent="0.25">
      <c r="A8" s="113">
        <f>'Information Sheet-COMPLETE 1st'!A15</f>
        <v>0</v>
      </c>
      <c r="B8" s="107">
        <f>'Information Sheet-COMPLETE 1st'!B15</f>
        <v>0</v>
      </c>
      <c r="C8" s="2"/>
      <c r="D8" s="7">
        <f>Table216[[#This Row],[Employee''s Essential Occupation; update if required]]</f>
        <v>0</v>
      </c>
      <c r="E8" s="116">
        <f t="shared" si="2"/>
        <v>1</v>
      </c>
      <c r="F8" s="116">
        <f t="shared" si="2"/>
        <v>0</v>
      </c>
      <c r="G8" s="80"/>
      <c r="H8" s="114">
        <f>Table216[[#This Row],[Hourly Rate             (no less than $13.71, no more than $20.00); update if required]]</f>
        <v>0</v>
      </c>
      <c r="I8" s="82">
        <v>0</v>
      </c>
      <c r="J8" s="115">
        <f>20-H8</f>
        <v>20</v>
      </c>
      <c r="K8" s="115" t="str">
        <f t="shared" si="0"/>
        <v>$4.00</v>
      </c>
      <c r="L8" s="130" t="str">
        <f t="shared" si="1"/>
        <v>0</v>
      </c>
      <c r="M8" s="107">
        <f>Table217[[#This Row],[Regular Worked Hours (Excludes OT and nonworked STAT)]]+Table216[[#This Row],[Hours to Date - Cannot Exceed 640]]</f>
        <v>0</v>
      </c>
    </row>
    <row r="9" spans="1:13" ht="30.75" customHeight="1" x14ac:dyDescent="0.25">
      <c r="A9" s="113">
        <f>'Information Sheet-COMPLETE 1st'!A16</f>
        <v>0</v>
      </c>
      <c r="B9" s="107">
        <f>'Information Sheet-COMPLETE 1st'!B16</f>
        <v>0</v>
      </c>
      <c r="C9" s="2"/>
      <c r="D9" s="7">
        <f>Table216[[#This Row],[Employee''s Essential Occupation; update if required]]</f>
        <v>0</v>
      </c>
      <c r="E9" s="116">
        <f t="shared" si="2"/>
        <v>1</v>
      </c>
      <c r="F9" s="116">
        <f t="shared" si="2"/>
        <v>0</v>
      </c>
      <c r="G9" s="80"/>
      <c r="H9" s="114">
        <f>Table216[[#This Row],[Hourly Rate             (no less than $13.71, no more than $20.00); update if required]]</f>
        <v>0</v>
      </c>
      <c r="I9" s="82">
        <v>0</v>
      </c>
      <c r="J9" s="115">
        <f>20-H9</f>
        <v>20</v>
      </c>
      <c r="K9" s="115" t="str">
        <f t="shared" si="0"/>
        <v>$4.00</v>
      </c>
      <c r="L9" s="130" t="str">
        <f t="shared" si="1"/>
        <v>0</v>
      </c>
      <c r="M9" s="107">
        <f>Table217[[#This Row],[Regular Worked Hours (Excludes OT and nonworked STAT)]]+Table216[[#This Row],[Hours to Date - Cannot Exceed 640]]</f>
        <v>0</v>
      </c>
    </row>
    <row r="10" spans="1:13" s="108" customFormat="1" ht="30.75" customHeight="1" x14ac:dyDescent="0.25">
      <c r="A10" s="113">
        <f>'Information Sheet-COMPLETE 1st'!A17</f>
        <v>0</v>
      </c>
      <c r="B10" s="107">
        <f>'Information Sheet-COMPLETE 1st'!B17</f>
        <v>0</v>
      </c>
      <c r="C10" s="2"/>
      <c r="D10" s="7">
        <f>Table216[[#This Row],[Employee''s Essential Occupation; update if required]]</f>
        <v>0</v>
      </c>
      <c r="E10" s="116">
        <f t="shared" si="2"/>
        <v>1</v>
      </c>
      <c r="F10" s="116">
        <f t="shared" si="2"/>
        <v>0</v>
      </c>
      <c r="G10" s="80"/>
      <c r="H10" s="114">
        <f>Table216[[#This Row],[Hourly Rate             (no less than $13.71, no more than $20.00); update if required]]</f>
        <v>0</v>
      </c>
      <c r="I10" s="82">
        <v>0</v>
      </c>
      <c r="J10" s="115">
        <f t="shared" ref="J10:J73" si="3">20-H10</f>
        <v>20</v>
      </c>
      <c r="K10" s="115" t="str">
        <f t="shared" si="0"/>
        <v>$4.00</v>
      </c>
      <c r="L10" s="130" t="str">
        <f t="shared" si="1"/>
        <v>0</v>
      </c>
      <c r="M10" s="107">
        <f>Table217[[#This Row],[Regular Worked Hours (Excludes OT and nonworked STAT)]]+Table216[[#This Row],[Hours to Date - Cannot Exceed 640]]</f>
        <v>0</v>
      </c>
    </row>
    <row r="11" spans="1:13" s="108" customFormat="1" ht="30.75" customHeight="1" x14ac:dyDescent="0.25">
      <c r="A11" s="113">
        <f>'Information Sheet-COMPLETE 1st'!A18</f>
        <v>0</v>
      </c>
      <c r="B11" s="107">
        <f>'Information Sheet-COMPLETE 1st'!B18</f>
        <v>0</v>
      </c>
      <c r="C11" s="2"/>
      <c r="D11" s="7">
        <f>Table216[[#This Row],[Employee''s Essential Occupation; update if required]]</f>
        <v>0</v>
      </c>
      <c r="E11" s="116">
        <f t="shared" si="2"/>
        <v>1</v>
      </c>
      <c r="F11" s="116">
        <f t="shared" si="2"/>
        <v>0</v>
      </c>
      <c r="G11" s="80"/>
      <c r="H11" s="114">
        <f>Table216[[#This Row],[Hourly Rate             (no less than $13.71, no more than $20.00); update if required]]</f>
        <v>0</v>
      </c>
      <c r="I11" s="82">
        <v>0</v>
      </c>
      <c r="J11" s="115">
        <f t="shared" si="3"/>
        <v>20</v>
      </c>
      <c r="K11" s="115" t="str">
        <f t="shared" si="0"/>
        <v>$4.00</v>
      </c>
      <c r="L11" s="130" t="str">
        <f t="shared" si="1"/>
        <v>0</v>
      </c>
      <c r="M11" s="107">
        <f>Table217[[#This Row],[Regular Worked Hours (Excludes OT and nonworked STAT)]]+Table216[[#This Row],[Hours to Date - Cannot Exceed 640]]</f>
        <v>0</v>
      </c>
    </row>
    <row r="12" spans="1:13" s="108" customFormat="1" ht="30.75" customHeight="1" x14ac:dyDescent="0.25">
      <c r="A12" s="113">
        <f>'Information Sheet-COMPLETE 1st'!A19</f>
        <v>0</v>
      </c>
      <c r="B12" s="107">
        <f>'Information Sheet-COMPLETE 1st'!B19</f>
        <v>0</v>
      </c>
      <c r="C12" s="2"/>
      <c r="D12" s="7">
        <f>Table216[[#This Row],[Employee''s Essential Occupation; update if required]]</f>
        <v>0</v>
      </c>
      <c r="E12" s="116">
        <f t="shared" si="2"/>
        <v>1</v>
      </c>
      <c r="F12" s="116">
        <f t="shared" si="2"/>
        <v>0</v>
      </c>
      <c r="G12" s="80"/>
      <c r="H12" s="114">
        <f>Table216[[#This Row],[Hourly Rate             (no less than $13.71, no more than $20.00); update if required]]</f>
        <v>0</v>
      </c>
      <c r="I12" s="82">
        <v>0</v>
      </c>
      <c r="J12" s="115">
        <f t="shared" si="3"/>
        <v>20</v>
      </c>
      <c r="K12" s="115" t="str">
        <f t="shared" si="0"/>
        <v>$4.00</v>
      </c>
      <c r="L12" s="130" t="str">
        <f t="shared" si="1"/>
        <v>0</v>
      </c>
      <c r="M12" s="107">
        <f>Table217[[#This Row],[Regular Worked Hours (Excludes OT and nonworked STAT)]]+Table216[[#This Row],[Hours to Date - Cannot Exceed 640]]</f>
        <v>0</v>
      </c>
    </row>
    <row r="13" spans="1:13" s="108" customFormat="1" ht="30.75" customHeight="1" x14ac:dyDescent="0.25">
      <c r="A13" s="113">
        <f>'Information Sheet-COMPLETE 1st'!A20</f>
        <v>0</v>
      </c>
      <c r="B13" s="107">
        <f>'Information Sheet-COMPLETE 1st'!B20</f>
        <v>0</v>
      </c>
      <c r="C13" s="2"/>
      <c r="D13" s="7">
        <f>Table216[[#This Row],[Employee''s Essential Occupation; update if required]]</f>
        <v>0</v>
      </c>
      <c r="E13" s="116">
        <f t="shared" si="2"/>
        <v>1</v>
      </c>
      <c r="F13" s="116">
        <f t="shared" si="2"/>
        <v>0</v>
      </c>
      <c r="G13" s="80"/>
      <c r="H13" s="114">
        <f>Table216[[#This Row],[Hourly Rate             (no less than $13.71, no more than $20.00); update if required]]</f>
        <v>0</v>
      </c>
      <c r="I13" s="82">
        <v>0</v>
      </c>
      <c r="J13" s="115">
        <f t="shared" si="3"/>
        <v>20</v>
      </c>
      <c r="K13" s="115" t="str">
        <f t="shared" si="0"/>
        <v>$4.00</v>
      </c>
      <c r="L13" s="130" t="str">
        <f t="shared" si="1"/>
        <v>0</v>
      </c>
      <c r="M13" s="107">
        <f>Table217[[#This Row],[Regular Worked Hours (Excludes OT and nonworked STAT)]]+Table216[[#This Row],[Hours to Date - Cannot Exceed 640]]</f>
        <v>0</v>
      </c>
    </row>
    <row r="14" spans="1:13" s="108" customFormat="1" ht="30.75" customHeight="1" x14ac:dyDescent="0.25">
      <c r="A14" s="113">
        <f>'Information Sheet-COMPLETE 1st'!A21</f>
        <v>0</v>
      </c>
      <c r="B14" s="107">
        <f>'Information Sheet-COMPLETE 1st'!B21</f>
        <v>0</v>
      </c>
      <c r="C14" s="2"/>
      <c r="D14" s="7">
        <f>Table216[[#This Row],[Employee''s Essential Occupation; update if required]]</f>
        <v>0</v>
      </c>
      <c r="E14" s="116">
        <f t="shared" si="2"/>
        <v>1</v>
      </c>
      <c r="F14" s="116">
        <f t="shared" si="2"/>
        <v>0</v>
      </c>
      <c r="G14" s="80"/>
      <c r="H14" s="114">
        <f>Table216[[#This Row],[Hourly Rate             (no less than $13.71, no more than $20.00); update if required]]</f>
        <v>0</v>
      </c>
      <c r="I14" s="82">
        <v>0</v>
      </c>
      <c r="J14" s="115">
        <f t="shared" si="3"/>
        <v>20</v>
      </c>
      <c r="K14" s="115" t="str">
        <f t="shared" si="0"/>
        <v>$4.00</v>
      </c>
      <c r="L14" s="130" t="str">
        <f t="shared" si="1"/>
        <v>0</v>
      </c>
      <c r="M14" s="107">
        <f>Table217[[#This Row],[Regular Worked Hours (Excludes OT and nonworked STAT)]]+Table216[[#This Row],[Hours to Date - Cannot Exceed 640]]</f>
        <v>0</v>
      </c>
    </row>
    <row r="15" spans="1:13" s="108" customFormat="1" ht="30.75" customHeight="1" x14ac:dyDescent="0.25">
      <c r="A15" s="113">
        <f>'Information Sheet-COMPLETE 1st'!A22</f>
        <v>0</v>
      </c>
      <c r="B15" s="107">
        <f>'Information Sheet-COMPLETE 1st'!B22</f>
        <v>0</v>
      </c>
      <c r="C15" s="2"/>
      <c r="D15" s="7">
        <f>Table216[[#This Row],[Employee''s Essential Occupation; update if required]]</f>
        <v>0</v>
      </c>
      <c r="E15" s="116">
        <f t="shared" si="2"/>
        <v>1</v>
      </c>
      <c r="F15" s="116">
        <f t="shared" si="2"/>
        <v>0</v>
      </c>
      <c r="G15" s="80"/>
      <c r="H15" s="114">
        <f>Table216[[#This Row],[Hourly Rate             (no less than $13.71, no more than $20.00); update if required]]</f>
        <v>0</v>
      </c>
      <c r="I15" s="82">
        <v>0</v>
      </c>
      <c r="J15" s="115">
        <f t="shared" si="3"/>
        <v>20</v>
      </c>
      <c r="K15" s="115" t="str">
        <f t="shared" si="0"/>
        <v>$4.00</v>
      </c>
      <c r="L15" s="130" t="str">
        <f t="shared" si="1"/>
        <v>0</v>
      </c>
      <c r="M15" s="107">
        <f>Table217[[#This Row],[Regular Worked Hours (Excludes OT and nonworked STAT)]]+Table216[[#This Row],[Hours to Date - Cannot Exceed 640]]</f>
        <v>0</v>
      </c>
    </row>
    <row r="16" spans="1:13" s="108" customFormat="1" ht="30.75" customHeight="1" x14ac:dyDescent="0.25">
      <c r="A16" s="113">
        <f>'Information Sheet-COMPLETE 1st'!A23</f>
        <v>0</v>
      </c>
      <c r="B16" s="107">
        <f>'Information Sheet-COMPLETE 1st'!B23</f>
        <v>0</v>
      </c>
      <c r="C16" s="2"/>
      <c r="D16" s="7">
        <f>Table216[[#This Row],[Employee''s Essential Occupation; update if required]]</f>
        <v>0</v>
      </c>
      <c r="E16" s="116">
        <f t="shared" si="2"/>
        <v>1</v>
      </c>
      <c r="F16" s="116">
        <f t="shared" si="2"/>
        <v>0</v>
      </c>
      <c r="G16" s="80"/>
      <c r="H16" s="114">
        <f>Table216[[#This Row],[Hourly Rate             (no less than $13.71, no more than $20.00); update if required]]</f>
        <v>0</v>
      </c>
      <c r="I16" s="82">
        <v>0</v>
      </c>
      <c r="J16" s="115">
        <f t="shared" si="3"/>
        <v>20</v>
      </c>
      <c r="K16" s="115" t="str">
        <f t="shared" si="0"/>
        <v>$4.00</v>
      </c>
      <c r="L16" s="130" t="str">
        <f t="shared" si="1"/>
        <v>0</v>
      </c>
      <c r="M16" s="107">
        <f>Table217[[#This Row],[Regular Worked Hours (Excludes OT and nonworked STAT)]]+Table216[[#This Row],[Hours to Date - Cannot Exceed 640]]</f>
        <v>0</v>
      </c>
    </row>
    <row r="17" spans="1:13" s="108" customFormat="1" ht="30.75" customHeight="1" x14ac:dyDescent="0.25">
      <c r="A17" s="113">
        <f>'Information Sheet-COMPLETE 1st'!A24</f>
        <v>0</v>
      </c>
      <c r="B17" s="107">
        <f>'Information Sheet-COMPLETE 1st'!B24</f>
        <v>0</v>
      </c>
      <c r="C17" s="2"/>
      <c r="D17" s="7">
        <f>Table216[[#This Row],[Employee''s Essential Occupation; update if required]]</f>
        <v>0</v>
      </c>
      <c r="E17" s="116">
        <f t="shared" si="2"/>
        <v>1</v>
      </c>
      <c r="F17" s="116">
        <f t="shared" si="2"/>
        <v>0</v>
      </c>
      <c r="G17" s="80"/>
      <c r="H17" s="114">
        <f>Table216[[#This Row],[Hourly Rate             (no less than $13.71, no more than $20.00); update if required]]</f>
        <v>0</v>
      </c>
      <c r="I17" s="82">
        <v>0</v>
      </c>
      <c r="J17" s="115">
        <f t="shared" si="3"/>
        <v>20</v>
      </c>
      <c r="K17" s="115" t="str">
        <f t="shared" si="0"/>
        <v>$4.00</v>
      </c>
      <c r="L17" s="130" t="str">
        <f t="shared" si="1"/>
        <v>0</v>
      </c>
      <c r="M17" s="107">
        <f>Table217[[#This Row],[Regular Worked Hours (Excludes OT and nonworked STAT)]]+Table216[[#This Row],[Hours to Date - Cannot Exceed 640]]</f>
        <v>0</v>
      </c>
    </row>
    <row r="18" spans="1:13" s="108" customFormat="1" ht="30.75" customHeight="1" x14ac:dyDescent="0.25">
      <c r="A18" s="113">
        <f>'Information Sheet-COMPLETE 1st'!A25</f>
        <v>0</v>
      </c>
      <c r="B18" s="107">
        <f>'Information Sheet-COMPLETE 1st'!B25</f>
        <v>0</v>
      </c>
      <c r="C18" s="2"/>
      <c r="D18" s="7">
        <f>Table216[[#This Row],[Employee''s Essential Occupation; update if required]]</f>
        <v>0</v>
      </c>
      <c r="E18" s="116">
        <f t="shared" si="2"/>
        <v>1</v>
      </c>
      <c r="F18" s="116">
        <f t="shared" si="2"/>
        <v>0</v>
      </c>
      <c r="G18" s="80"/>
      <c r="H18" s="114">
        <f>Table216[[#This Row],[Hourly Rate             (no less than $13.71, no more than $20.00); update if required]]</f>
        <v>0</v>
      </c>
      <c r="I18" s="82">
        <v>0</v>
      </c>
      <c r="J18" s="115">
        <f t="shared" si="3"/>
        <v>20</v>
      </c>
      <c r="K18" s="115" t="str">
        <f t="shared" si="0"/>
        <v>$4.00</v>
      </c>
      <c r="L18" s="130" t="str">
        <f t="shared" si="1"/>
        <v>0</v>
      </c>
      <c r="M18" s="107">
        <f>Table217[[#This Row],[Regular Worked Hours (Excludes OT and nonworked STAT)]]+Table216[[#This Row],[Hours to Date - Cannot Exceed 640]]</f>
        <v>0</v>
      </c>
    </row>
    <row r="19" spans="1:13" s="108" customFormat="1" ht="30.75" customHeight="1" x14ac:dyDescent="0.25">
      <c r="A19" s="113">
        <f>'Information Sheet-COMPLETE 1st'!A26</f>
        <v>0</v>
      </c>
      <c r="B19" s="107">
        <f>'Information Sheet-COMPLETE 1st'!B26</f>
        <v>0</v>
      </c>
      <c r="C19" s="2"/>
      <c r="D19" s="7">
        <f>Table216[[#This Row],[Employee''s Essential Occupation; update if required]]</f>
        <v>0</v>
      </c>
      <c r="E19" s="116">
        <f t="shared" si="2"/>
        <v>1</v>
      </c>
      <c r="F19" s="116">
        <f t="shared" si="2"/>
        <v>0</v>
      </c>
      <c r="G19" s="80"/>
      <c r="H19" s="114">
        <f>Table216[[#This Row],[Hourly Rate             (no less than $13.71, no more than $20.00); update if required]]</f>
        <v>0</v>
      </c>
      <c r="I19" s="82">
        <v>0</v>
      </c>
      <c r="J19" s="115">
        <f t="shared" si="3"/>
        <v>20</v>
      </c>
      <c r="K19" s="115" t="str">
        <f t="shared" si="0"/>
        <v>$4.00</v>
      </c>
      <c r="L19" s="130" t="str">
        <f t="shared" si="1"/>
        <v>0</v>
      </c>
      <c r="M19" s="107">
        <f>Table217[[#This Row],[Regular Worked Hours (Excludes OT and nonworked STAT)]]+Table216[[#This Row],[Hours to Date - Cannot Exceed 640]]</f>
        <v>0</v>
      </c>
    </row>
    <row r="20" spans="1:13" s="108" customFormat="1" ht="30.75" customHeight="1" x14ac:dyDescent="0.25">
      <c r="A20" s="113">
        <f>'Information Sheet-COMPLETE 1st'!A27</f>
        <v>0</v>
      </c>
      <c r="B20" s="107">
        <f>'Information Sheet-COMPLETE 1st'!B27</f>
        <v>0</v>
      </c>
      <c r="C20" s="2"/>
      <c r="D20" s="7">
        <f>Table216[[#This Row],[Employee''s Essential Occupation; update if required]]</f>
        <v>0</v>
      </c>
      <c r="E20" s="116">
        <f t="shared" si="2"/>
        <v>1</v>
      </c>
      <c r="F20" s="116">
        <f t="shared" si="2"/>
        <v>0</v>
      </c>
      <c r="G20" s="80"/>
      <c r="H20" s="114">
        <f>Table216[[#This Row],[Hourly Rate             (no less than $13.71, no more than $20.00); update if required]]</f>
        <v>0</v>
      </c>
      <c r="I20" s="82">
        <v>0</v>
      </c>
      <c r="J20" s="115">
        <f t="shared" si="3"/>
        <v>20</v>
      </c>
      <c r="K20" s="115" t="str">
        <f t="shared" si="0"/>
        <v>$4.00</v>
      </c>
      <c r="L20" s="130" t="str">
        <f t="shared" si="1"/>
        <v>0</v>
      </c>
      <c r="M20" s="107">
        <f>Table217[[#This Row],[Regular Worked Hours (Excludes OT and nonworked STAT)]]+Table216[[#This Row],[Hours to Date - Cannot Exceed 640]]</f>
        <v>0</v>
      </c>
    </row>
    <row r="21" spans="1:13" s="108" customFormat="1" ht="30.75" customHeight="1" x14ac:dyDescent="0.25">
      <c r="A21" s="113">
        <f>'Information Sheet-COMPLETE 1st'!A28</f>
        <v>0</v>
      </c>
      <c r="B21" s="107">
        <f>'Information Sheet-COMPLETE 1st'!B28</f>
        <v>0</v>
      </c>
      <c r="C21" s="2"/>
      <c r="D21" s="7">
        <f>Table216[[#This Row],[Employee''s Essential Occupation; update if required]]</f>
        <v>0</v>
      </c>
      <c r="E21" s="116">
        <f t="shared" si="2"/>
        <v>1</v>
      </c>
      <c r="F21" s="116">
        <f t="shared" si="2"/>
        <v>0</v>
      </c>
      <c r="G21" s="80"/>
      <c r="H21" s="114">
        <f>Table216[[#This Row],[Hourly Rate             (no less than $13.71, no more than $20.00); update if required]]</f>
        <v>0</v>
      </c>
      <c r="I21" s="82">
        <v>0</v>
      </c>
      <c r="J21" s="115">
        <f t="shared" si="3"/>
        <v>20</v>
      </c>
      <c r="K21" s="115" t="str">
        <f t="shared" si="0"/>
        <v>$4.00</v>
      </c>
      <c r="L21" s="130" t="str">
        <f t="shared" si="1"/>
        <v>0</v>
      </c>
      <c r="M21" s="107">
        <f>Table217[[#This Row],[Regular Worked Hours (Excludes OT and nonworked STAT)]]+Table216[[#This Row],[Hours to Date - Cannot Exceed 640]]</f>
        <v>0</v>
      </c>
    </row>
    <row r="22" spans="1:13" s="108" customFormat="1" ht="30.75" customHeight="1" x14ac:dyDescent="0.25">
      <c r="A22" s="113">
        <f>'Information Sheet-COMPLETE 1st'!A29</f>
        <v>0</v>
      </c>
      <c r="B22" s="107">
        <f>'Information Sheet-COMPLETE 1st'!B29</f>
        <v>0</v>
      </c>
      <c r="C22" s="2"/>
      <c r="D22" s="7">
        <f>Table216[[#This Row],[Employee''s Essential Occupation; update if required]]</f>
        <v>0</v>
      </c>
      <c r="E22" s="116">
        <f t="shared" si="2"/>
        <v>1</v>
      </c>
      <c r="F22" s="116">
        <f t="shared" si="2"/>
        <v>0</v>
      </c>
      <c r="G22" s="80"/>
      <c r="H22" s="114">
        <f>Table216[[#This Row],[Hourly Rate             (no less than $13.71, no more than $20.00); update if required]]</f>
        <v>0</v>
      </c>
      <c r="I22" s="82">
        <v>0</v>
      </c>
      <c r="J22" s="115">
        <f t="shared" si="3"/>
        <v>20</v>
      </c>
      <c r="K22" s="115" t="str">
        <f t="shared" si="0"/>
        <v>$4.00</v>
      </c>
      <c r="L22" s="130" t="str">
        <f t="shared" si="1"/>
        <v>0</v>
      </c>
      <c r="M22" s="107">
        <f>Table217[[#This Row],[Regular Worked Hours (Excludes OT and nonworked STAT)]]+Table216[[#This Row],[Hours to Date - Cannot Exceed 640]]</f>
        <v>0</v>
      </c>
    </row>
    <row r="23" spans="1:13" s="108" customFormat="1" ht="30.75" customHeight="1" x14ac:dyDescent="0.25">
      <c r="A23" s="113">
        <f>'Information Sheet-COMPLETE 1st'!A30</f>
        <v>0</v>
      </c>
      <c r="B23" s="107">
        <f>'Information Sheet-COMPLETE 1st'!B30</f>
        <v>0</v>
      </c>
      <c r="C23" s="2"/>
      <c r="D23" s="7">
        <f>Table216[[#This Row],[Employee''s Essential Occupation; update if required]]</f>
        <v>0</v>
      </c>
      <c r="E23" s="116">
        <f t="shared" ref="E23:F38" si="4">E22</f>
        <v>1</v>
      </c>
      <c r="F23" s="116">
        <f t="shared" si="4"/>
        <v>0</v>
      </c>
      <c r="G23" s="80"/>
      <c r="H23" s="114">
        <f>Table216[[#This Row],[Hourly Rate             (no less than $13.71, no more than $20.00); update if required]]</f>
        <v>0</v>
      </c>
      <c r="I23" s="82">
        <v>0</v>
      </c>
      <c r="J23" s="115">
        <f t="shared" si="3"/>
        <v>20</v>
      </c>
      <c r="K23" s="115" t="str">
        <f t="shared" si="0"/>
        <v>$4.00</v>
      </c>
      <c r="L23" s="130" t="str">
        <f t="shared" si="1"/>
        <v>0</v>
      </c>
      <c r="M23" s="107">
        <f>Table217[[#This Row],[Regular Worked Hours (Excludes OT and nonworked STAT)]]+Table216[[#This Row],[Hours to Date - Cannot Exceed 640]]</f>
        <v>0</v>
      </c>
    </row>
    <row r="24" spans="1:13" s="108" customFormat="1" ht="30.75" customHeight="1" x14ac:dyDescent="0.25">
      <c r="A24" s="113">
        <f>'Information Sheet-COMPLETE 1st'!A31</f>
        <v>0</v>
      </c>
      <c r="B24" s="107">
        <f>'Information Sheet-COMPLETE 1st'!B31</f>
        <v>0</v>
      </c>
      <c r="C24" s="2"/>
      <c r="D24" s="7">
        <f>Table216[[#This Row],[Employee''s Essential Occupation; update if required]]</f>
        <v>0</v>
      </c>
      <c r="E24" s="116">
        <f t="shared" si="4"/>
        <v>1</v>
      </c>
      <c r="F24" s="116">
        <f t="shared" si="4"/>
        <v>0</v>
      </c>
      <c r="G24" s="80"/>
      <c r="H24" s="114">
        <f>Table216[[#This Row],[Hourly Rate             (no less than $13.71, no more than $20.00); update if required]]</f>
        <v>0</v>
      </c>
      <c r="I24" s="82">
        <v>0</v>
      </c>
      <c r="J24" s="115">
        <f t="shared" si="3"/>
        <v>20</v>
      </c>
      <c r="K24" s="115" t="str">
        <f t="shared" si="0"/>
        <v>$4.00</v>
      </c>
      <c r="L24" s="130" t="str">
        <f t="shared" si="1"/>
        <v>0</v>
      </c>
      <c r="M24" s="107">
        <f>Table217[[#This Row],[Regular Worked Hours (Excludes OT and nonworked STAT)]]+Table216[[#This Row],[Hours to Date - Cannot Exceed 640]]</f>
        <v>0</v>
      </c>
    </row>
    <row r="25" spans="1:13" s="108" customFormat="1" ht="30.75" customHeight="1" x14ac:dyDescent="0.25">
      <c r="A25" s="113">
        <f>'Information Sheet-COMPLETE 1st'!A32</f>
        <v>0</v>
      </c>
      <c r="B25" s="107">
        <f>'Information Sheet-COMPLETE 1st'!B32</f>
        <v>0</v>
      </c>
      <c r="C25" s="2"/>
      <c r="D25" s="7">
        <f>Table216[[#This Row],[Employee''s Essential Occupation; update if required]]</f>
        <v>0</v>
      </c>
      <c r="E25" s="116">
        <f t="shared" si="4"/>
        <v>1</v>
      </c>
      <c r="F25" s="116">
        <f t="shared" si="4"/>
        <v>0</v>
      </c>
      <c r="G25" s="80"/>
      <c r="H25" s="114">
        <f>Table216[[#This Row],[Hourly Rate             (no less than $13.71, no more than $20.00); update if required]]</f>
        <v>0</v>
      </c>
      <c r="I25" s="82">
        <v>0</v>
      </c>
      <c r="J25" s="115">
        <f t="shared" si="3"/>
        <v>20</v>
      </c>
      <c r="K25" s="115" t="str">
        <f t="shared" si="0"/>
        <v>$4.00</v>
      </c>
      <c r="L25" s="130" t="str">
        <f t="shared" si="1"/>
        <v>0</v>
      </c>
      <c r="M25" s="107">
        <f>Table217[[#This Row],[Regular Worked Hours (Excludes OT and nonworked STAT)]]+Table216[[#This Row],[Hours to Date - Cannot Exceed 640]]</f>
        <v>0</v>
      </c>
    </row>
    <row r="26" spans="1:13" s="108" customFormat="1" ht="30.75" customHeight="1" x14ac:dyDescent="0.25">
      <c r="A26" s="113">
        <f>'Information Sheet-COMPLETE 1st'!A33</f>
        <v>0</v>
      </c>
      <c r="B26" s="107">
        <f>'Information Sheet-COMPLETE 1st'!B33</f>
        <v>0</v>
      </c>
      <c r="C26" s="2"/>
      <c r="D26" s="7">
        <f>Table216[[#This Row],[Employee''s Essential Occupation; update if required]]</f>
        <v>0</v>
      </c>
      <c r="E26" s="116">
        <f t="shared" si="4"/>
        <v>1</v>
      </c>
      <c r="F26" s="116">
        <f t="shared" si="4"/>
        <v>0</v>
      </c>
      <c r="G26" s="80"/>
      <c r="H26" s="114">
        <f>Table216[[#This Row],[Hourly Rate             (no less than $13.71, no more than $20.00); update if required]]</f>
        <v>0</v>
      </c>
      <c r="I26" s="82">
        <v>0</v>
      </c>
      <c r="J26" s="115">
        <f t="shared" si="3"/>
        <v>20</v>
      </c>
      <c r="K26" s="115" t="str">
        <f t="shared" si="0"/>
        <v>$4.00</v>
      </c>
      <c r="L26" s="130" t="str">
        <f t="shared" si="1"/>
        <v>0</v>
      </c>
      <c r="M26" s="107">
        <f>Table217[[#This Row],[Regular Worked Hours (Excludes OT and nonworked STAT)]]+Table216[[#This Row],[Hours to Date - Cannot Exceed 640]]</f>
        <v>0</v>
      </c>
    </row>
    <row r="27" spans="1:13" s="108" customFormat="1" ht="30.75" customHeight="1" x14ac:dyDescent="0.25">
      <c r="A27" s="113">
        <f>'Information Sheet-COMPLETE 1st'!A34</f>
        <v>0</v>
      </c>
      <c r="B27" s="107">
        <f>'Information Sheet-COMPLETE 1st'!B34</f>
        <v>0</v>
      </c>
      <c r="C27" s="2"/>
      <c r="D27" s="7">
        <f>Table216[[#This Row],[Employee''s Essential Occupation; update if required]]</f>
        <v>0</v>
      </c>
      <c r="E27" s="116">
        <f t="shared" si="4"/>
        <v>1</v>
      </c>
      <c r="F27" s="116">
        <f t="shared" si="4"/>
        <v>0</v>
      </c>
      <c r="G27" s="80"/>
      <c r="H27" s="114">
        <f>Table216[[#This Row],[Hourly Rate             (no less than $13.71, no more than $20.00); update if required]]</f>
        <v>0</v>
      </c>
      <c r="I27" s="82">
        <v>0</v>
      </c>
      <c r="J27" s="115">
        <f t="shared" si="3"/>
        <v>20</v>
      </c>
      <c r="K27" s="115" t="str">
        <f t="shared" si="0"/>
        <v>$4.00</v>
      </c>
      <c r="L27" s="130" t="str">
        <f t="shared" si="1"/>
        <v>0</v>
      </c>
      <c r="M27" s="107">
        <f>Table217[[#This Row],[Regular Worked Hours (Excludes OT and nonworked STAT)]]+Table216[[#This Row],[Hours to Date - Cannot Exceed 640]]</f>
        <v>0</v>
      </c>
    </row>
    <row r="28" spans="1:13" s="108" customFormat="1" ht="30.75" customHeight="1" x14ac:dyDescent="0.25">
      <c r="A28" s="113">
        <f>'Information Sheet-COMPLETE 1st'!A35</f>
        <v>0</v>
      </c>
      <c r="B28" s="107">
        <f>'Information Sheet-COMPLETE 1st'!B35</f>
        <v>0</v>
      </c>
      <c r="C28" s="2"/>
      <c r="D28" s="7">
        <f>Table216[[#This Row],[Employee''s Essential Occupation; update if required]]</f>
        <v>0</v>
      </c>
      <c r="E28" s="116">
        <f t="shared" si="4"/>
        <v>1</v>
      </c>
      <c r="F28" s="116">
        <f t="shared" si="4"/>
        <v>0</v>
      </c>
      <c r="G28" s="80"/>
      <c r="H28" s="114">
        <f>Table216[[#This Row],[Hourly Rate             (no less than $13.71, no more than $20.00); update if required]]</f>
        <v>0</v>
      </c>
      <c r="I28" s="82">
        <v>0</v>
      </c>
      <c r="J28" s="115">
        <f t="shared" si="3"/>
        <v>20</v>
      </c>
      <c r="K28" s="115" t="str">
        <f t="shared" si="0"/>
        <v>$4.00</v>
      </c>
      <c r="L28" s="130" t="str">
        <f t="shared" si="1"/>
        <v>0</v>
      </c>
      <c r="M28" s="107">
        <f>Table217[[#This Row],[Regular Worked Hours (Excludes OT and nonworked STAT)]]+Table216[[#This Row],[Hours to Date - Cannot Exceed 640]]</f>
        <v>0</v>
      </c>
    </row>
    <row r="29" spans="1:13" s="108" customFormat="1" ht="30.75" customHeight="1" x14ac:dyDescent="0.25">
      <c r="A29" s="113">
        <f>'Information Sheet-COMPLETE 1st'!A36</f>
        <v>0</v>
      </c>
      <c r="B29" s="107">
        <f>'Information Sheet-COMPLETE 1st'!B36</f>
        <v>0</v>
      </c>
      <c r="C29" s="2"/>
      <c r="D29" s="7">
        <f>Table216[[#This Row],[Employee''s Essential Occupation; update if required]]</f>
        <v>0</v>
      </c>
      <c r="E29" s="116">
        <f t="shared" si="4"/>
        <v>1</v>
      </c>
      <c r="F29" s="116">
        <f t="shared" si="4"/>
        <v>0</v>
      </c>
      <c r="G29" s="80"/>
      <c r="H29" s="114">
        <f>Table216[[#This Row],[Hourly Rate             (no less than $13.71, no more than $20.00); update if required]]</f>
        <v>0</v>
      </c>
      <c r="I29" s="82">
        <v>0</v>
      </c>
      <c r="J29" s="115">
        <f t="shared" si="3"/>
        <v>20</v>
      </c>
      <c r="K29" s="115" t="str">
        <f t="shared" si="0"/>
        <v>$4.00</v>
      </c>
      <c r="L29" s="130" t="str">
        <f t="shared" si="1"/>
        <v>0</v>
      </c>
      <c r="M29" s="107">
        <f>Table217[[#This Row],[Regular Worked Hours (Excludes OT and nonworked STAT)]]+Table216[[#This Row],[Hours to Date - Cannot Exceed 640]]</f>
        <v>0</v>
      </c>
    </row>
    <row r="30" spans="1:13" s="108" customFormat="1" ht="30.75" customHeight="1" x14ac:dyDescent="0.25">
      <c r="A30" s="113">
        <f>'Information Sheet-COMPLETE 1st'!A37</f>
        <v>0</v>
      </c>
      <c r="B30" s="107">
        <f>'Information Sheet-COMPLETE 1st'!B37</f>
        <v>0</v>
      </c>
      <c r="C30" s="2"/>
      <c r="D30" s="7">
        <f>Table216[[#This Row],[Employee''s Essential Occupation; update if required]]</f>
        <v>0</v>
      </c>
      <c r="E30" s="116">
        <f t="shared" si="4"/>
        <v>1</v>
      </c>
      <c r="F30" s="116">
        <f t="shared" si="4"/>
        <v>0</v>
      </c>
      <c r="G30" s="80"/>
      <c r="H30" s="114">
        <f>Table216[[#This Row],[Hourly Rate             (no less than $13.71, no more than $20.00); update if required]]</f>
        <v>0</v>
      </c>
      <c r="I30" s="82">
        <v>0</v>
      </c>
      <c r="J30" s="115">
        <f t="shared" si="3"/>
        <v>20</v>
      </c>
      <c r="K30" s="115" t="str">
        <f t="shared" si="0"/>
        <v>$4.00</v>
      </c>
      <c r="L30" s="130" t="str">
        <f t="shared" si="1"/>
        <v>0</v>
      </c>
      <c r="M30" s="107">
        <f>Table217[[#This Row],[Regular Worked Hours (Excludes OT and nonworked STAT)]]+Table216[[#This Row],[Hours to Date - Cannot Exceed 640]]</f>
        <v>0</v>
      </c>
    </row>
    <row r="31" spans="1:13" s="108" customFormat="1" ht="30.75" customHeight="1" x14ac:dyDescent="0.25">
      <c r="A31" s="113">
        <f>'Information Sheet-COMPLETE 1st'!A38</f>
        <v>0</v>
      </c>
      <c r="B31" s="107">
        <f>'Information Sheet-COMPLETE 1st'!B38</f>
        <v>0</v>
      </c>
      <c r="C31" s="2"/>
      <c r="D31" s="7">
        <f>Table216[[#This Row],[Employee''s Essential Occupation; update if required]]</f>
        <v>0</v>
      </c>
      <c r="E31" s="116">
        <f t="shared" si="4"/>
        <v>1</v>
      </c>
      <c r="F31" s="116">
        <f t="shared" si="4"/>
        <v>0</v>
      </c>
      <c r="G31" s="80"/>
      <c r="H31" s="114">
        <f>Table216[[#This Row],[Hourly Rate             (no less than $13.71, no more than $20.00); update if required]]</f>
        <v>0</v>
      </c>
      <c r="I31" s="82">
        <v>0</v>
      </c>
      <c r="J31" s="115">
        <f t="shared" si="3"/>
        <v>20</v>
      </c>
      <c r="K31" s="115" t="str">
        <f t="shared" si="0"/>
        <v>$4.00</v>
      </c>
      <c r="L31" s="130" t="str">
        <f t="shared" si="1"/>
        <v>0</v>
      </c>
      <c r="M31" s="107">
        <f>Table217[[#This Row],[Regular Worked Hours (Excludes OT and nonworked STAT)]]+Table216[[#This Row],[Hours to Date - Cannot Exceed 640]]</f>
        <v>0</v>
      </c>
    </row>
    <row r="32" spans="1:13" s="108" customFormat="1" ht="30.75" customHeight="1" x14ac:dyDescent="0.25">
      <c r="A32" s="113">
        <f>'Information Sheet-COMPLETE 1st'!A39</f>
        <v>0</v>
      </c>
      <c r="B32" s="107">
        <f>'Information Sheet-COMPLETE 1st'!B39</f>
        <v>0</v>
      </c>
      <c r="C32" s="2"/>
      <c r="D32" s="7">
        <f>Table216[[#This Row],[Employee''s Essential Occupation; update if required]]</f>
        <v>0</v>
      </c>
      <c r="E32" s="116">
        <f t="shared" si="4"/>
        <v>1</v>
      </c>
      <c r="F32" s="116">
        <f t="shared" si="4"/>
        <v>0</v>
      </c>
      <c r="G32" s="80"/>
      <c r="H32" s="114">
        <f>Table216[[#This Row],[Hourly Rate             (no less than $13.71, no more than $20.00); update if required]]</f>
        <v>0</v>
      </c>
      <c r="I32" s="82">
        <v>0</v>
      </c>
      <c r="J32" s="115">
        <f t="shared" si="3"/>
        <v>20</v>
      </c>
      <c r="K32" s="115" t="str">
        <f t="shared" si="0"/>
        <v>$4.00</v>
      </c>
      <c r="L32" s="130" t="str">
        <f t="shared" si="1"/>
        <v>0</v>
      </c>
      <c r="M32" s="107">
        <f>Table217[[#This Row],[Regular Worked Hours (Excludes OT and nonworked STAT)]]+Table216[[#This Row],[Hours to Date - Cannot Exceed 640]]</f>
        <v>0</v>
      </c>
    </row>
    <row r="33" spans="1:13" s="108" customFormat="1" ht="30.75" customHeight="1" x14ac:dyDescent="0.25">
      <c r="A33" s="113">
        <f>'Information Sheet-COMPLETE 1st'!A40</f>
        <v>0</v>
      </c>
      <c r="B33" s="107">
        <f>'Information Sheet-COMPLETE 1st'!B40</f>
        <v>0</v>
      </c>
      <c r="C33" s="2"/>
      <c r="D33" s="7">
        <f>Table216[[#This Row],[Employee''s Essential Occupation; update if required]]</f>
        <v>0</v>
      </c>
      <c r="E33" s="116">
        <f t="shared" si="4"/>
        <v>1</v>
      </c>
      <c r="F33" s="116">
        <f t="shared" si="4"/>
        <v>0</v>
      </c>
      <c r="G33" s="80"/>
      <c r="H33" s="114">
        <f>Table216[[#This Row],[Hourly Rate             (no less than $13.71, no more than $20.00); update if required]]</f>
        <v>0</v>
      </c>
      <c r="I33" s="82">
        <v>0</v>
      </c>
      <c r="J33" s="115">
        <f t="shared" si="3"/>
        <v>20</v>
      </c>
      <c r="K33" s="115" t="str">
        <f t="shared" si="0"/>
        <v>$4.00</v>
      </c>
      <c r="L33" s="130" t="str">
        <f t="shared" si="1"/>
        <v>0</v>
      </c>
      <c r="M33" s="107">
        <f>Table217[[#This Row],[Regular Worked Hours (Excludes OT and nonworked STAT)]]+Table216[[#This Row],[Hours to Date - Cannot Exceed 640]]</f>
        <v>0</v>
      </c>
    </row>
    <row r="34" spans="1:13" s="108" customFormat="1" ht="30.75" customHeight="1" x14ac:dyDescent="0.25">
      <c r="A34" s="113">
        <f>'Information Sheet-COMPLETE 1st'!A41</f>
        <v>0</v>
      </c>
      <c r="B34" s="107">
        <f>'Information Sheet-COMPLETE 1st'!B41</f>
        <v>0</v>
      </c>
      <c r="C34" s="2"/>
      <c r="D34" s="7">
        <f>Table216[[#This Row],[Employee''s Essential Occupation; update if required]]</f>
        <v>0</v>
      </c>
      <c r="E34" s="116">
        <f t="shared" si="4"/>
        <v>1</v>
      </c>
      <c r="F34" s="116">
        <f t="shared" si="4"/>
        <v>0</v>
      </c>
      <c r="G34" s="80"/>
      <c r="H34" s="114">
        <f>Table216[[#This Row],[Hourly Rate             (no less than $13.71, no more than $20.00); update if required]]</f>
        <v>0</v>
      </c>
      <c r="I34" s="82">
        <v>0</v>
      </c>
      <c r="J34" s="115">
        <f t="shared" si="3"/>
        <v>20</v>
      </c>
      <c r="K34" s="115" t="str">
        <f t="shared" si="0"/>
        <v>$4.00</v>
      </c>
      <c r="L34" s="130" t="str">
        <f t="shared" si="1"/>
        <v>0</v>
      </c>
      <c r="M34" s="107">
        <f>Table217[[#This Row],[Regular Worked Hours (Excludes OT and nonworked STAT)]]+Table216[[#This Row],[Hours to Date - Cannot Exceed 640]]</f>
        <v>0</v>
      </c>
    </row>
    <row r="35" spans="1:13" s="108" customFormat="1" ht="30.75" customHeight="1" x14ac:dyDescent="0.25">
      <c r="A35" s="113">
        <f>'Information Sheet-COMPLETE 1st'!A42</f>
        <v>0</v>
      </c>
      <c r="B35" s="107">
        <f>'Information Sheet-COMPLETE 1st'!B42</f>
        <v>0</v>
      </c>
      <c r="C35" s="2"/>
      <c r="D35" s="7">
        <f>Table216[[#This Row],[Employee''s Essential Occupation; update if required]]</f>
        <v>0</v>
      </c>
      <c r="E35" s="116">
        <f t="shared" si="4"/>
        <v>1</v>
      </c>
      <c r="F35" s="116">
        <f t="shared" si="4"/>
        <v>0</v>
      </c>
      <c r="G35" s="80"/>
      <c r="H35" s="114">
        <f>Table216[[#This Row],[Hourly Rate             (no less than $13.71, no more than $20.00); update if required]]</f>
        <v>0</v>
      </c>
      <c r="I35" s="82">
        <v>0</v>
      </c>
      <c r="J35" s="115">
        <f t="shared" si="3"/>
        <v>20</v>
      </c>
      <c r="K35" s="115" t="str">
        <f t="shared" si="0"/>
        <v>$4.00</v>
      </c>
      <c r="L35" s="130" t="str">
        <f t="shared" si="1"/>
        <v>0</v>
      </c>
      <c r="M35" s="107">
        <f>Table217[[#This Row],[Regular Worked Hours (Excludes OT and nonworked STAT)]]+Table216[[#This Row],[Hours to Date - Cannot Exceed 640]]</f>
        <v>0</v>
      </c>
    </row>
    <row r="36" spans="1:13" s="108" customFormat="1" ht="30.75" customHeight="1" x14ac:dyDescent="0.25">
      <c r="A36" s="113">
        <f>'Information Sheet-COMPLETE 1st'!A43</f>
        <v>0</v>
      </c>
      <c r="B36" s="107">
        <f>'Information Sheet-COMPLETE 1st'!B43</f>
        <v>0</v>
      </c>
      <c r="C36" s="2"/>
      <c r="D36" s="7">
        <f>Table216[[#This Row],[Employee''s Essential Occupation; update if required]]</f>
        <v>0</v>
      </c>
      <c r="E36" s="116">
        <f t="shared" si="4"/>
        <v>1</v>
      </c>
      <c r="F36" s="116">
        <f t="shared" si="4"/>
        <v>0</v>
      </c>
      <c r="G36" s="80"/>
      <c r="H36" s="114">
        <f>Table216[[#This Row],[Hourly Rate             (no less than $13.71, no more than $20.00); update if required]]</f>
        <v>0</v>
      </c>
      <c r="I36" s="82">
        <v>0</v>
      </c>
      <c r="J36" s="115">
        <f t="shared" si="3"/>
        <v>20</v>
      </c>
      <c r="K36" s="115" t="str">
        <f t="shared" si="0"/>
        <v>$4.00</v>
      </c>
      <c r="L36" s="130" t="str">
        <f t="shared" si="1"/>
        <v>0</v>
      </c>
      <c r="M36" s="107">
        <f>Table217[[#This Row],[Regular Worked Hours (Excludes OT and nonworked STAT)]]+Table216[[#This Row],[Hours to Date - Cannot Exceed 640]]</f>
        <v>0</v>
      </c>
    </row>
    <row r="37" spans="1:13" s="108" customFormat="1" ht="30.75" customHeight="1" x14ac:dyDescent="0.25">
      <c r="A37" s="113">
        <f>'Information Sheet-COMPLETE 1st'!A44</f>
        <v>0</v>
      </c>
      <c r="B37" s="107">
        <f>'Information Sheet-COMPLETE 1st'!B44</f>
        <v>0</v>
      </c>
      <c r="C37" s="2"/>
      <c r="D37" s="7">
        <f>Table216[[#This Row],[Employee''s Essential Occupation; update if required]]</f>
        <v>0</v>
      </c>
      <c r="E37" s="116">
        <f t="shared" si="4"/>
        <v>1</v>
      </c>
      <c r="F37" s="116">
        <f t="shared" si="4"/>
        <v>0</v>
      </c>
      <c r="G37" s="80"/>
      <c r="H37" s="114">
        <f>Table216[[#This Row],[Hourly Rate             (no less than $13.71, no more than $20.00); update if required]]</f>
        <v>0</v>
      </c>
      <c r="I37" s="82">
        <v>0</v>
      </c>
      <c r="J37" s="115">
        <f t="shared" si="3"/>
        <v>20</v>
      </c>
      <c r="K37" s="115" t="str">
        <f t="shared" si="0"/>
        <v>$4.00</v>
      </c>
      <c r="L37" s="130" t="str">
        <f t="shared" si="1"/>
        <v>0</v>
      </c>
      <c r="M37" s="107">
        <f>Table217[[#This Row],[Regular Worked Hours (Excludes OT and nonworked STAT)]]+Table216[[#This Row],[Hours to Date - Cannot Exceed 640]]</f>
        <v>0</v>
      </c>
    </row>
    <row r="38" spans="1:13" s="108" customFormat="1" ht="30.75" customHeight="1" x14ac:dyDescent="0.25">
      <c r="A38" s="113">
        <f>'Information Sheet-COMPLETE 1st'!A45</f>
        <v>0</v>
      </c>
      <c r="B38" s="107">
        <f>'Information Sheet-COMPLETE 1st'!B45</f>
        <v>0</v>
      </c>
      <c r="C38" s="2"/>
      <c r="D38" s="7">
        <f>Table216[[#This Row],[Employee''s Essential Occupation; update if required]]</f>
        <v>0</v>
      </c>
      <c r="E38" s="116">
        <f t="shared" si="4"/>
        <v>1</v>
      </c>
      <c r="F38" s="116">
        <f t="shared" si="4"/>
        <v>0</v>
      </c>
      <c r="G38" s="80"/>
      <c r="H38" s="114">
        <f>Table216[[#This Row],[Hourly Rate             (no less than $13.71, no more than $20.00); update if required]]</f>
        <v>0</v>
      </c>
      <c r="I38" s="82">
        <v>0</v>
      </c>
      <c r="J38" s="115">
        <f t="shared" si="3"/>
        <v>20</v>
      </c>
      <c r="K38" s="115" t="str">
        <f t="shared" ref="K38:K69" si="5">IF(AND(J38&lt;=3.99,L45&gt;(-100)),J38,"$4.00")</f>
        <v>$4.00</v>
      </c>
      <c r="L38" s="130" t="str">
        <f t="shared" ref="L38:L69" si="6">IF(OR(H38&gt;19.99,H38&lt;13.71),"0",I38*K38)</f>
        <v>0</v>
      </c>
      <c r="M38" s="107">
        <f>Table217[[#This Row],[Regular Worked Hours (Excludes OT and nonworked STAT)]]+Table216[[#This Row],[Hours to Date - Cannot Exceed 640]]</f>
        <v>0</v>
      </c>
    </row>
    <row r="39" spans="1:13" s="108" customFormat="1" ht="30.75" customHeight="1" x14ac:dyDescent="0.25">
      <c r="A39" s="113">
        <f>'Information Sheet-COMPLETE 1st'!A46</f>
        <v>0</v>
      </c>
      <c r="B39" s="107">
        <f>'Information Sheet-COMPLETE 1st'!B46</f>
        <v>0</v>
      </c>
      <c r="C39" s="2"/>
      <c r="D39" s="7">
        <f>Table216[[#This Row],[Employee''s Essential Occupation; update if required]]</f>
        <v>0</v>
      </c>
      <c r="E39" s="116">
        <f t="shared" ref="E39:F54" si="7">E38</f>
        <v>1</v>
      </c>
      <c r="F39" s="116">
        <f t="shared" si="7"/>
        <v>0</v>
      </c>
      <c r="G39" s="80"/>
      <c r="H39" s="114">
        <f>Table216[[#This Row],[Hourly Rate             (no less than $13.71, no more than $20.00); update if required]]</f>
        <v>0</v>
      </c>
      <c r="I39" s="82">
        <v>0</v>
      </c>
      <c r="J39" s="115">
        <f t="shared" si="3"/>
        <v>20</v>
      </c>
      <c r="K39" s="115" t="str">
        <f t="shared" si="5"/>
        <v>$4.00</v>
      </c>
      <c r="L39" s="130" t="str">
        <f t="shared" si="6"/>
        <v>0</v>
      </c>
      <c r="M39" s="107">
        <f>Table217[[#This Row],[Regular Worked Hours (Excludes OT and nonworked STAT)]]+Table216[[#This Row],[Hours to Date - Cannot Exceed 640]]</f>
        <v>0</v>
      </c>
    </row>
    <row r="40" spans="1:13" s="108" customFormat="1" ht="30.75" customHeight="1" x14ac:dyDescent="0.25">
      <c r="A40" s="113">
        <f>'Information Sheet-COMPLETE 1st'!A47</f>
        <v>0</v>
      </c>
      <c r="B40" s="107">
        <f>'Information Sheet-COMPLETE 1st'!B47</f>
        <v>0</v>
      </c>
      <c r="C40" s="2"/>
      <c r="D40" s="7">
        <f>Table216[[#This Row],[Employee''s Essential Occupation; update if required]]</f>
        <v>0</v>
      </c>
      <c r="E40" s="116">
        <f t="shared" si="7"/>
        <v>1</v>
      </c>
      <c r="F40" s="116">
        <f t="shared" si="7"/>
        <v>0</v>
      </c>
      <c r="G40" s="80"/>
      <c r="H40" s="114">
        <f>Table216[[#This Row],[Hourly Rate             (no less than $13.71, no more than $20.00); update if required]]</f>
        <v>0</v>
      </c>
      <c r="I40" s="82">
        <v>0</v>
      </c>
      <c r="J40" s="115">
        <f t="shared" si="3"/>
        <v>20</v>
      </c>
      <c r="K40" s="115" t="str">
        <f t="shared" si="5"/>
        <v>$4.00</v>
      </c>
      <c r="L40" s="130" t="str">
        <f t="shared" si="6"/>
        <v>0</v>
      </c>
      <c r="M40" s="107">
        <f>Table217[[#This Row],[Regular Worked Hours (Excludes OT and nonworked STAT)]]+Table216[[#This Row],[Hours to Date - Cannot Exceed 640]]</f>
        <v>0</v>
      </c>
    </row>
    <row r="41" spans="1:13" s="108" customFormat="1" ht="30.75" customHeight="1" x14ac:dyDescent="0.25">
      <c r="A41" s="113">
        <f>'Information Sheet-COMPLETE 1st'!A48</f>
        <v>0</v>
      </c>
      <c r="B41" s="107">
        <f>'Information Sheet-COMPLETE 1st'!B48</f>
        <v>0</v>
      </c>
      <c r="C41" s="2"/>
      <c r="D41" s="7">
        <f>Table216[[#This Row],[Employee''s Essential Occupation; update if required]]</f>
        <v>0</v>
      </c>
      <c r="E41" s="116">
        <f t="shared" si="7"/>
        <v>1</v>
      </c>
      <c r="F41" s="116">
        <f t="shared" si="7"/>
        <v>0</v>
      </c>
      <c r="G41" s="80"/>
      <c r="H41" s="114">
        <f>Table216[[#This Row],[Hourly Rate             (no less than $13.71, no more than $20.00); update if required]]</f>
        <v>0</v>
      </c>
      <c r="I41" s="82">
        <v>0</v>
      </c>
      <c r="J41" s="115">
        <f t="shared" si="3"/>
        <v>20</v>
      </c>
      <c r="K41" s="115" t="str">
        <f t="shared" si="5"/>
        <v>$4.00</v>
      </c>
      <c r="L41" s="130" t="str">
        <f t="shared" si="6"/>
        <v>0</v>
      </c>
      <c r="M41" s="107">
        <f>Table217[[#This Row],[Regular Worked Hours (Excludes OT and nonworked STAT)]]+Table216[[#This Row],[Hours to Date - Cannot Exceed 640]]</f>
        <v>0</v>
      </c>
    </row>
    <row r="42" spans="1:13" s="108" customFormat="1" ht="30.75" customHeight="1" x14ac:dyDescent="0.25">
      <c r="A42" s="113">
        <f>'Information Sheet-COMPLETE 1st'!A49</f>
        <v>0</v>
      </c>
      <c r="B42" s="107">
        <f>'Information Sheet-COMPLETE 1st'!B49</f>
        <v>0</v>
      </c>
      <c r="C42" s="2"/>
      <c r="D42" s="7">
        <f>Table216[[#This Row],[Employee''s Essential Occupation; update if required]]</f>
        <v>0</v>
      </c>
      <c r="E42" s="116">
        <f t="shared" si="7"/>
        <v>1</v>
      </c>
      <c r="F42" s="116">
        <f t="shared" si="7"/>
        <v>0</v>
      </c>
      <c r="G42" s="80"/>
      <c r="H42" s="114">
        <f>Table216[[#This Row],[Hourly Rate             (no less than $13.71, no more than $20.00); update if required]]</f>
        <v>0</v>
      </c>
      <c r="I42" s="82">
        <v>0</v>
      </c>
      <c r="J42" s="115">
        <f t="shared" si="3"/>
        <v>20</v>
      </c>
      <c r="K42" s="115" t="str">
        <f t="shared" si="5"/>
        <v>$4.00</v>
      </c>
      <c r="L42" s="130" t="str">
        <f t="shared" si="6"/>
        <v>0</v>
      </c>
      <c r="M42" s="107">
        <f>Table217[[#This Row],[Regular Worked Hours (Excludes OT and nonworked STAT)]]+Table216[[#This Row],[Hours to Date - Cannot Exceed 640]]</f>
        <v>0</v>
      </c>
    </row>
    <row r="43" spans="1:13" s="108" customFormat="1" ht="30.75" customHeight="1" x14ac:dyDescent="0.25">
      <c r="A43" s="113">
        <f>'Information Sheet-COMPLETE 1st'!A50</f>
        <v>0</v>
      </c>
      <c r="B43" s="107">
        <f>'Information Sheet-COMPLETE 1st'!B50</f>
        <v>0</v>
      </c>
      <c r="C43" s="2"/>
      <c r="D43" s="7">
        <f>Table216[[#This Row],[Employee''s Essential Occupation; update if required]]</f>
        <v>0</v>
      </c>
      <c r="E43" s="116">
        <f t="shared" si="7"/>
        <v>1</v>
      </c>
      <c r="F43" s="116">
        <f t="shared" si="7"/>
        <v>0</v>
      </c>
      <c r="G43" s="80"/>
      <c r="H43" s="114">
        <f>Table216[[#This Row],[Hourly Rate             (no less than $13.71, no more than $20.00); update if required]]</f>
        <v>0</v>
      </c>
      <c r="I43" s="82">
        <v>0</v>
      </c>
      <c r="J43" s="115">
        <f t="shared" si="3"/>
        <v>20</v>
      </c>
      <c r="K43" s="115" t="str">
        <f t="shared" si="5"/>
        <v>$4.00</v>
      </c>
      <c r="L43" s="130" t="str">
        <f t="shared" si="6"/>
        <v>0</v>
      </c>
      <c r="M43" s="107">
        <f>Table217[[#This Row],[Regular Worked Hours (Excludes OT and nonworked STAT)]]+Table216[[#This Row],[Hours to Date - Cannot Exceed 640]]</f>
        <v>0</v>
      </c>
    </row>
    <row r="44" spans="1:13" s="108" customFormat="1" ht="30.75" customHeight="1" x14ac:dyDescent="0.25">
      <c r="A44" s="113">
        <f>'Information Sheet-COMPLETE 1st'!A51</f>
        <v>0</v>
      </c>
      <c r="B44" s="107">
        <f>'Information Sheet-COMPLETE 1st'!B51</f>
        <v>0</v>
      </c>
      <c r="C44" s="2"/>
      <c r="D44" s="7">
        <f>Table216[[#This Row],[Employee''s Essential Occupation; update if required]]</f>
        <v>0</v>
      </c>
      <c r="E44" s="116">
        <f t="shared" si="7"/>
        <v>1</v>
      </c>
      <c r="F44" s="116">
        <f t="shared" si="7"/>
        <v>0</v>
      </c>
      <c r="G44" s="80"/>
      <c r="H44" s="114">
        <f>Table216[[#This Row],[Hourly Rate             (no less than $13.71, no more than $20.00); update if required]]</f>
        <v>0</v>
      </c>
      <c r="I44" s="82">
        <v>0</v>
      </c>
      <c r="J44" s="115">
        <f t="shared" si="3"/>
        <v>20</v>
      </c>
      <c r="K44" s="115" t="str">
        <f t="shared" si="5"/>
        <v>$4.00</v>
      </c>
      <c r="L44" s="130" t="str">
        <f t="shared" si="6"/>
        <v>0</v>
      </c>
      <c r="M44" s="107">
        <f>Table217[[#This Row],[Regular Worked Hours (Excludes OT and nonworked STAT)]]+Table216[[#This Row],[Hours to Date - Cannot Exceed 640]]</f>
        <v>0</v>
      </c>
    </row>
    <row r="45" spans="1:13" s="108" customFormat="1" ht="30.75" customHeight="1" x14ac:dyDescent="0.25">
      <c r="A45" s="113">
        <f>'Information Sheet-COMPLETE 1st'!A52</f>
        <v>0</v>
      </c>
      <c r="B45" s="107">
        <f>'Information Sheet-COMPLETE 1st'!B52</f>
        <v>0</v>
      </c>
      <c r="C45" s="2"/>
      <c r="D45" s="7">
        <f>Table216[[#This Row],[Employee''s Essential Occupation; update if required]]</f>
        <v>0</v>
      </c>
      <c r="E45" s="116">
        <f t="shared" si="7"/>
        <v>1</v>
      </c>
      <c r="F45" s="116">
        <f t="shared" si="7"/>
        <v>0</v>
      </c>
      <c r="G45" s="80"/>
      <c r="H45" s="114">
        <f>Table216[[#This Row],[Hourly Rate             (no less than $13.71, no more than $20.00); update if required]]</f>
        <v>0</v>
      </c>
      <c r="I45" s="82">
        <v>0</v>
      </c>
      <c r="J45" s="115">
        <f t="shared" si="3"/>
        <v>20</v>
      </c>
      <c r="K45" s="115" t="str">
        <f t="shared" si="5"/>
        <v>$4.00</v>
      </c>
      <c r="L45" s="130" t="str">
        <f t="shared" si="6"/>
        <v>0</v>
      </c>
      <c r="M45" s="107">
        <f>Table217[[#This Row],[Regular Worked Hours (Excludes OT and nonworked STAT)]]+Table216[[#This Row],[Hours to Date - Cannot Exceed 640]]</f>
        <v>0</v>
      </c>
    </row>
    <row r="46" spans="1:13" s="108" customFormat="1" ht="30.75" customHeight="1" x14ac:dyDescent="0.25">
      <c r="A46" s="113">
        <f>'Information Sheet-COMPLETE 1st'!A53</f>
        <v>0</v>
      </c>
      <c r="B46" s="107">
        <f>'Information Sheet-COMPLETE 1st'!B53</f>
        <v>0</v>
      </c>
      <c r="C46" s="2"/>
      <c r="D46" s="7">
        <f>Table216[[#This Row],[Employee''s Essential Occupation; update if required]]</f>
        <v>0</v>
      </c>
      <c r="E46" s="116">
        <f t="shared" si="7"/>
        <v>1</v>
      </c>
      <c r="F46" s="116">
        <f t="shared" si="7"/>
        <v>0</v>
      </c>
      <c r="G46" s="80"/>
      <c r="H46" s="114">
        <f>Table216[[#This Row],[Hourly Rate             (no less than $13.71, no more than $20.00); update if required]]</f>
        <v>0</v>
      </c>
      <c r="I46" s="82">
        <v>0</v>
      </c>
      <c r="J46" s="115">
        <f t="shared" si="3"/>
        <v>20</v>
      </c>
      <c r="K46" s="115" t="str">
        <f t="shared" si="5"/>
        <v>$4.00</v>
      </c>
      <c r="L46" s="130" t="str">
        <f t="shared" si="6"/>
        <v>0</v>
      </c>
      <c r="M46" s="107">
        <f>Table217[[#This Row],[Regular Worked Hours (Excludes OT and nonworked STAT)]]+Table216[[#This Row],[Hours to Date - Cannot Exceed 640]]</f>
        <v>0</v>
      </c>
    </row>
    <row r="47" spans="1:13" s="108" customFormat="1" ht="30.75" customHeight="1" x14ac:dyDescent="0.25">
      <c r="A47" s="113">
        <f>'Information Sheet-COMPLETE 1st'!A54</f>
        <v>0</v>
      </c>
      <c r="B47" s="107">
        <f>'Information Sheet-COMPLETE 1st'!B54</f>
        <v>0</v>
      </c>
      <c r="C47" s="2"/>
      <c r="D47" s="7">
        <f>Table216[[#This Row],[Employee''s Essential Occupation; update if required]]</f>
        <v>0</v>
      </c>
      <c r="E47" s="116">
        <f t="shared" si="7"/>
        <v>1</v>
      </c>
      <c r="F47" s="116">
        <f t="shared" si="7"/>
        <v>0</v>
      </c>
      <c r="G47" s="80"/>
      <c r="H47" s="114">
        <f>Table216[[#This Row],[Hourly Rate             (no less than $13.71, no more than $20.00); update if required]]</f>
        <v>0</v>
      </c>
      <c r="I47" s="82">
        <v>0</v>
      </c>
      <c r="J47" s="115">
        <f t="shared" si="3"/>
        <v>20</v>
      </c>
      <c r="K47" s="115" t="str">
        <f t="shared" si="5"/>
        <v>$4.00</v>
      </c>
      <c r="L47" s="130" t="str">
        <f t="shared" si="6"/>
        <v>0</v>
      </c>
      <c r="M47" s="107">
        <f>Table217[[#This Row],[Regular Worked Hours (Excludes OT and nonworked STAT)]]+Table216[[#This Row],[Hours to Date - Cannot Exceed 640]]</f>
        <v>0</v>
      </c>
    </row>
    <row r="48" spans="1:13" s="108" customFormat="1" ht="30.75" customHeight="1" x14ac:dyDescent="0.25">
      <c r="A48" s="113">
        <f>'Information Sheet-COMPLETE 1st'!A55</f>
        <v>0</v>
      </c>
      <c r="B48" s="107">
        <f>'Information Sheet-COMPLETE 1st'!B55</f>
        <v>0</v>
      </c>
      <c r="C48" s="2"/>
      <c r="D48" s="7">
        <f>Table216[[#This Row],[Employee''s Essential Occupation; update if required]]</f>
        <v>0</v>
      </c>
      <c r="E48" s="116">
        <f t="shared" si="7"/>
        <v>1</v>
      </c>
      <c r="F48" s="116">
        <f t="shared" si="7"/>
        <v>0</v>
      </c>
      <c r="G48" s="80"/>
      <c r="H48" s="114">
        <f>Table216[[#This Row],[Hourly Rate             (no less than $13.71, no more than $20.00); update if required]]</f>
        <v>0</v>
      </c>
      <c r="I48" s="82">
        <v>0</v>
      </c>
      <c r="J48" s="115">
        <f t="shared" si="3"/>
        <v>20</v>
      </c>
      <c r="K48" s="115" t="str">
        <f t="shared" si="5"/>
        <v>$4.00</v>
      </c>
      <c r="L48" s="130" t="str">
        <f t="shared" si="6"/>
        <v>0</v>
      </c>
      <c r="M48" s="107">
        <f>Table217[[#This Row],[Regular Worked Hours (Excludes OT and nonworked STAT)]]+Table216[[#This Row],[Hours to Date - Cannot Exceed 640]]</f>
        <v>0</v>
      </c>
    </row>
    <row r="49" spans="1:13" s="108" customFormat="1" ht="30.75" customHeight="1" x14ac:dyDescent="0.25">
      <c r="A49" s="113">
        <f>'Information Sheet-COMPLETE 1st'!A56</f>
        <v>0</v>
      </c>
      <c r="B49" s="107">
        <f>'Information Sheet-COMPLETE 1st'!B56</f>
        <v>0</v>
      </c>
      <c r="C49" s="2"/>
      <c r="D49" s="7">
        <f>Table216[[#This Row],[Employee''s Essential Occupation; update if required]]</f>
        <v>0</v>
      </c>
      <c r="E49" s="116">
        <f t="shared" si="7"/>
        <v>1</v>
      </c>
      <c r="F49" s="116">
        <f t="shared" si="7"/>
        <v>0</v>
      </c>
      <c r="G49" s="80"/>
      <c r="H49" s="114">
        <f>Table216[[#This Row],[Hourly Rate             (no less than $13.71, no more than $20.00); update if required]]</f>
        <v>0</v>
      </c>
      <c r="I49" s="82">
        <v>0</v>
      </c>
      <c r="J49" s="115">
        <f t="shared" si="3"/>
        <v>20</v>
      </c>
      <c r="K49" s="115" t="str">
        <f t="shared" si="5"/>
        <v>$4.00</v>
      </c>
      <c r="L49" s="130" t="str">
        <f t="shared" si="6"/>
        <v>0</v>
      </c>
      <c r="M49" s="107">
        <f>Table217[[#This Row],[Regular Worked Hours (Excludes OT and nonworked STAT)]]+Table216[[#This Row],[Hours to Date - Cannot Exceed 640]]</f>
        <v>0</v>
      </c>
    </row>
    <row r="50" spans="1:13" s="108" customFormat="1" ht="30.75" customHeight="1" x14ac:dyDescent="0.25">
      <c r="A50" s="113">
        <f>'Information Sheet-COMPLETE 1st'!A57</f>
        <v>0</v>
      </c>
      <c r="B50" s="107">
        <f>'Information Sheet-COMPLETE 1st'!B57</f>
        <v>0</v>
      </c>
      <c r="C50" s="2"/>
      <c r="D50" s="7">
        <f>Table216[[#This Row],[Employee''s Essential Occupation; update if required]]</f>
        <v>0</v>
      </c>
      <c r="E50" s="116">
        <f t="shared" si="7"/>
        <v>1</v>
      </c>
      <c r="F50" s="116">
        <f t="shared" si="7"/>
        <v>0</v>
      </c>
      <c r="G50" s="80"/>
      <c r="H50" s="114">
        <f>Table216[[#This Row],[Hourly Rate             (no less than $13.71, no more than $20.00); update if required]]</f>
        <v>0</v>
      </c>
      <c r="I50" s="82">
        <v>0</v>
      </c>
      <c r="J50" s="115">
        <f t="shared" si="3"/>
        <v>20</v>
      </c>
      <c r="K50" s="115" t="str">
        <f t="shared" si="5"/>
        <v>$4.00</v>
      </c>
      <c r="L50" s="130" t="str">
        <f t="shared" si="6"/>
        <v>0</v>
      </c>
      <c r="M50" s="107">
        <f>Table217[[#This Row],[Regular Worked Hours (Excludes OT and nonworked STAT)]]+Table216[[#This Row],[Hours to Date - Cannot Exceed 640]]</f>
        <v>0</v>
      </c>
    </row>
    <row r="51" spans="1:13" s="108" customFormat="1" ht="30.75" customHeight="1" x14ac:dyDescent="0.25">
      <c r="A51" s="113">
        <f>'Information Sheet-COMPLETE 1st'!A58</f>
        <v>0</v>
      </c>
      <c r="B51" s="107">
        <f>'Information Sheet-COMPLETE 1st'!B58</f>
        <v>0</v>
      </c>
      <c r="C51" s="2"/>
      <c r="D51" s="7">
        <f>Table216[[#This Row],[Employee''s Essential Occupation; update if required]]</f>
        <v>0</v>
      </c>
      <c r="E51" s="116">
        <f t="shared" si="7"/>
        <v>1</v>
      </c>
      <c r="F51" s="116">
        <f t="shared" si="7"/>
        <v>0</v>
      </c>
      <c r="G51" s="80"/>
      <c r="H51" s="114">
        <f>Table216[[#This Row],[Hourly Rate             (no less than $13.71, no more than $20.00); update if required]]</f>
        <v>0</v>
      </c>
      <c r="I51" s="82">
        <v>0</v>
      </c>
      <c r="J51" s="115">
        <f t="shared" si="3"/>
        <v>20</v>
      </c>
      <c r="K51" s="115" t="str">
        <f t="shared" si="5"/>
        <v>$4.00</v>
      </c>
      <c r="L51" s="130" t="str">
        <f t="shared" si="6"/>
        <v>0</v>
      </c>
      <c r="M51" s="107">
        <f>Table217[[#This Row],[Regular Worked Hours (Excludes OT and nonworked STAT)]]+Table216[[#This Row],[Hours to Date - Cannot Exceed 640]]</f>
        <v>0</v>
      </c>
    </row>
    <row r="52" spans="1:13" s="108" customFormat="1" ht="30.75" customHeight="1" x14ac:dyDescent="0.25">
      <c r="A52" s="113">
        <f>'Information Sheet-COMPLETE 1st'!A59</f>
        <v>0</v>
      </c>
      <c r="B52" s="107">
        <f>'Information Sheet-COMPLETE 1st'!B59</f>
        <v>0</v>
      </c>
      <c r="C52" s="2"/>
      <c r="D52" s="7">
        <f>Table216[[#This Row],[Employee''s Essential Occupation; update if required]]</f>
        <v>0</v>
      </c>
      <c r="E52" s="116">
        <f t="shared" si="7"/>
        <v>1</v>
      </c>
      <c r="F52" s="116">
        <f t="shared" si="7"/>
        <v>0</v>
      </c>
      <c r="G52" s="80"/>
      <c r="H52" s="114">
        <f>Table216[[#This Row],[Hourly Rate             (no less than $13.71, no more than $20.00); update if required]]</f>
        <v>0</v>
      </c>
      <c r="I52" s="82">
        <v>0</v>
      </c>
      <c r="J52" s="115">
        <f t="shared" si="3"/>
        <v>20</v>
      </c>
      <c r="K52" s="115" t="str">
        <f t="shared" si="5"/>
        <v>$4.00</v>
      </c>
      <c r="L52" s="130" t="str">
        <f t="shared" si="6"/>
        <v>0</v>
      </c>
      <c r="M52" s="107">
        <f>Table217[[#This Row],[Regular Worked Hours (Excludes OT and nonworked STAT)]]+Table216[[#This Row],[Hours to Date - Cannot Exceed 640]]</f>
        <v>0</v>
      </c>
    </row>
    <row r="53" spans="1:13" s="108" customFormat="1" ht="30.75" customHeight="1" x14ac:dyDescent="0.25">
      <c r="A53" s="113">
        <f>'Information Sheet-COMPLETE 1st'!A60</f>
        <v>0</v>
      </c>
      <c r="B53" s="107">
        <f>'Information Sheet-COMPLETE 1st'!B60</f>
        <v>0</v>
      </c>
      <c r="C53" s="2"/>
      <c r="D53" s="7">
        <f>Table216[[#This Row],[Employee''s Essential Occupation; update if required]]</f>
        <v>0</v>
      </c>
      <c r="E53" s="116">
        <f t="shared" si="7"/>
        <v>1</v>
      </c>
      <c r="F53" s="116">
        <f t="shared" si="7"/>
        <v>0</v>
      </c>
      <c r="G53" s="80"/>
      <c r="H53" s="114">
        <f>Table216[[#This Row],[Hourly Rate             (no less than $13.71, no more than $20.00); update if required]]</f>
        <v>0</v>
      </c>
      <c r="I53" s="82">
        <v>0</v>
      </c>
      <c r="J53" s="115">
        <f t="shared" si="3"/>
        <v>20</v>
      </c>
      <c r="K53" s="115" t="str">
        <f t="shared" si="5"/>
        <v>$4.00</v>
      </c>
      <c r="L53" s="130" t="str">
        <f t="shared" si="6"/>
        <v>0</v>
      </c>
      <c r="M53" s="107">
        <f>Table217[[#This Row],[Regular Worked Hours (Excludes OT and nonworked STAT)]]+Table216[[#This Row],[Hours to Date - Cannot Exceed 640]]</f>
        <v>0</v>
      </c>
    </row>
    <row r="54" spans="1:13" s="108" customFormat="1" ht="30.75" customHeight="1" x14ac:dyDescent="0.25">
      <c r="A54" s="113">
        <f>'Information Sheet-COMPLETE 1st'!A61</f>
        <v>0</v>
      </c>
      <c r="B54" s="107">
        <f>'Information Sheet-COMPLETE 1st'!B61</f>
        <v>0</v>
      </c>
      <c r="C54" s="2"/>
      <c r="D54" s="7">
        <f>Table216[[#This Row],[Employee''s Essential Occupation; update if required]]</f>
        <v>0</v>
      </c>
      <c r="E54" s="116">
        <f t="shared" si="7"/>
        <v>1</v>
      </c>
      <c r="F54" s="116">
        <f t="shared" si="7"/>
        <v>0</v>
      </c>
      <c r="G54" s="80"/>
      <c r="H54" s="114">
        <f>Table216[[#This Row],[Hourly Rate             (no less than $13.71, no more than $20.00); update if required]]</f>
        <v>0</v>
      </c>
      <c r="I54" s="82">
        <v>0</v>
      </c>
      <c r="J54" s="115">
        <f t="shared" si="3"/>
        <v>20</v>
      </c>
      <c r="K54" s="115" t="str">
        <f t="shared" si="5"/>
        <v>$4.00</v>
      </c>
      <c r="L54" s="130" t="str">
        <f t="shared" si="6"/>
        <v>0</v>
      </c>
      <c r="M54" s="107">
        <f>Table217[[#This Row],[Regular Worked Hours (Excludes OT and nonworked STAT)]]+Table216[[#This Row],[Hours to Date - Cannot Exceed 640]]</f>
        <v>0</v>
      </c>
    </row>
    <row r="55" spans="1:13" s="108" customFormat="1" ht="30.75" customHeight="1" x14ac:dyDescent="0.25">
      <c r="A55" s="113">
        <f>'Information Sheet-COMPLETE 1st'!A62</f>
        <v>0</v>
      </c>
      <c r="B55" s="107">
        <f>'Information Sheet-COMPLETE 1st'!B62</f>
        <v>0</v>
      </c>
      <c r="C55" s="2"/>
      <c r="D55" s="7">
        <f>Table216[[#This Row],[Employee''s Essential Occupation; update if required]]</f>
        <v>0</v>
      </c>
      <c r="E55" s="116">
        <f t="shared" ref="E55:F70" si="8">E54</f>
        <v>1</v>
      </c>
      <c r="F55" s="116">
        <f t="shared" si="8"/>
        <v>0</v>
      </c>
      <c r="G55" s="80"/>
      <c r="H55" s="114">
        <f>Table216[[#This Row],[Hourly Rate             (no less than $13.71, no more than $20.00); update if required]]</f>
        <v>0</v>
      </c>
      <c r="I55" s="82">
        <v>0</v>
      </c>
      <c r="J55" s="115">
        <f t="shared" si="3"/>
        <v>20</v>
      </c>
      <c r="K55" s="115" t="str">
        <f t="shared" si="5"/>
        <v>$4.00</v>
      </c>
      <c r="L55" s="130" t="str">
        <f t="shared" si="6"/>
        <v>0</v>
      </c>
      <c r="M55" s="107">
        <f>Table217[[#This Row],[Regular Worked Hours (Excludes OT and nonworked STAT)]]+Table216[[#This Row],[Hours to Date - Cannot Exceed 640]]</f>
        <v>0</v>
      </c>
    </row>
    <row r="56" spans="1:13" s="108" customFormat="1" ht="30.75" customHeight="1" x14ac:dyDescent="0.25">
      <c r="A56" s="113">
        <f>'Information Sheet-COMPLETE 1st'!A63</f>
        <v>0</v>
      </c>
      <c r="B56" s="107">
        <f>'Information Sheet-COMPLETE 1st'!B63</f>
        <v>0</v>
      </c>
      <c r="C56" s="2"/>
      <c r="D56" s="7">
        <f>Table216[[#This Row],[Employee''s Essential Occupation; update if required]]</f>
        <v>0</v>
      </c>
      <c r="E56" s="116">
        <f t="shared" si="8"/>
        <v>1</v>
      </c>
      <c r="F56" s="116">
        <f t="shared" si="8"/>
        <v>0</v>
      </c>
      <c r="G56" s="80"/>
      <c r="H56" s="114">
        <f>Table216[[#This Row],[Hourly Rate             (no less than $13.71, no more than $20.00); update if required]]</f>
        <v>0</v>
      </c>
      <c r="I56" s="82">
        <v>0</v>
      </c>
      <c r="J56" s="115">
        <f t="shared" si="3"/>
        <v>20</v>
      </c>
      <c r="K56" s="115" t="str">
        <f t="shared" si="5"/>
        <v>$4.00</v>
      </c>
      <c r="L56" s="130" t="str">
        <f t="shared" si="6"/>
        <v>0</v>
      </c>
      <c r="M56" s="107">
        <f>Table217[[#This Row],[Regular Worked Hours (Excludes OT and nonworked STAT)]]+Table216[[#This Row],[Hours to Date - Cannot Exceed 640]]</f>
        <v>0</v>
      </c>
    </row>
    <row r="57" spans="1:13" s="108" customFormat="1" ht="30.75" customHeight="1" x14ac:dyDescent="0.25">
      <c r="A57" s="113">
        <f>'Information Sheet-COMPLETE 1st'!A64</f>
        <v>0</v>
      </c>
      <c r="B57" s="107">
        <f>'Information Sheet-COMPLETE 1st'!B64</f>
        <v>0</v>
      </c>
      <c r="C57" s="2"/>
      <c r="D57" s="7">
        <f>Table216[[#This Row],[Employee''s Essential Occupation; update if required]]</f>
        <v>0</v>
      </c>
      <c r="E57" s="116">
        <f t="shared" si="8"/>
        <v>1</v>
      </c>
      <c r="F57" s="116">
        <f t="shared" si="8"/>
        <v>0</v>
      </c>
      <c r="G57" s="80"/>
      <c r="H57" s="114">
        <f>Table216[[#This Row],[Hourly Rate             (no less than $13.71, no more than $20.00); update if required]]</f>
        <v>0</v>
      </c>
      <c r="I57" s="82">
        <v>0</v>
      </c>
      <c r="J57" s="115">
        <f t="shared" si="3"/>
        <v>20</v>
      </c>
      <c r="K57" s="115" t="str">
        <f t="shared" si="5"/>
        <v>$4.00</v>
      </c>
      <c r="L57" s="130" t="str">
        <f t="shared" si="6"/>
        <v>0</v>
      </c>
      <c r="M57" s="107">
        <f>Table217[[#This Row],[Regular Worked Hours (Excludes OT and nonworked STAT)]]+Table216[[#This Row],[Hours to Date - Cannot Exceed 640]]</f>
        <v>0</v>
      </c>
    </row>
    <row r="58" spans="1:13" s="108" customFormat="1" ht="30.75" customHeight="1" x14ac:dyDescent="0.25">
      <c r="A58" s="113">
        <f>'Information Sheet-COMPLETE 1st'!A65</f>
        <v>0</v>
      </c>
      <c r="B58" s="107">
        <f>'Information Sheet-COMPLETE 1st'!B65</f>
        <v>0</v>
      </c>
      <c r="C58" s="2"/>
      <c r="D58" s="7">
        <f>Table216[[#This Row],[Employee''s Essential Occupation; update if required]]</f>
        <v>0</v>
      </c>
      <c r="E58" s="116">
        <f t="shared" si="8"/>
        <v>1</v>
      </c>
      <c r="F58" s="116">
        <f t="shared" si="8"/>
        <v>0</v>
      </c>
      <c r="G58" s="80"/>
      <c r="H58" s="114">
        <f>Table216[[#This Row],[Hourly Rate             (no less than $13.71, no more than $20.00); update if required]]</f>
        <v>0</v>
      </c>
      <c r="I58" s="82">
        <v>0</v>
      </c>
      <c r="J58" s="115">
        <f t="shared" si="3"/>
        <v>20</v>
      </c>
      <c r="K58" s="115" t="str">
        <f t="shared" si="5"/>
        <v>$4.00</v>
      </c>
      <c r="L58" s="130" t="str">
        <f t="shared" si="6"/>
        <v>0</v>
      </c>
      <c r="M58" s="107">
        <f>Table217[[#This Row],[Regular Worked Hours (Excludes OT and nonworked STAT)]]+Table216[[#This Row],[Hours to Date - Cannot Exceed 640]]</f>
        <v>0</v>
      </c>
    </row>
    <row r="59" spans="1:13" s="108" customFormat="1" ht="30.75" customHeight="1" x14ac:dyDescent="0.25">
      <c r="A59" s="113">
        <f>'Information Sheet-COMPLETE 1st'!A66</f>
        <v>0</v>
      </c>
      <c r="B59" s="107">
        <f>'Information Sheet-COMPLETE 1st'!B66</f>
        <v>0</v>
      </c>
      <c r="C59" s="2"/>
      <c r="D59" s="7">
        <f>Table216[[#This Row],[Employee''s Essential Occupation; update if required]]</f>
        <v>0</v>
      </c>
      <c r="E59" s="116">
        <f t="shared" si="8"/>
        <v>1</v>
      </c>
      <c r="F59" s="116">
        <f t="shared" si="8"/>
        <v>0</v>
      </c>
      <c r="G59" s="80"/>
      <c r="H59" s="114">
        <f>Table216[[#This Row],[Hourly Rate             (no less than $13.71, no more than $20.00); update if required]]</f>
        <v>0</v>
      </c>
      <c r="I59" s="82">
        <v>0</v>
      </c>
      <c r="J59" s="115">
        <f t="shared" si="3"/>
        <v>20</v>
      </c>
      <c r="K59" s="115" t="str">
        <f t="shared" si="5"/>
        <v>$4.00</v>
      </c>
      <c r="L59" s="130" t="str">
        <f t="shared" si="6"/>
        <v>0</v>
      </c>
      <c r="M59" s="107">
        <f>Table217[[#This Row],[Regular Worked Hours (Excludes OT and nonworked STAT)]]+Table216[[#This Row],[Hours to Date - Cannot Exceed 640]]</f>
        <v>0</v>
      </c>
    </row>
    <row r="60" spans="1:13" s="108" customFormat="1" ht="30.75" customHeight="1" x14ac:dyDescent="0.25">
      <c r="A60" s="113">
        <f>'Information Sheet-COMPLETE 1st'!A67</f>
        <v>0</v>
      </c>
      <c r="B60" s="107">
        <f>'Information Sheet-COMPLETE 1st'!B67</f>
        <v>0</v>
      </c>
      <c r="C60" s="2"/>
      <c r="D60" s="7">
        <f>Table216[[#This Row],[Employee''s Essential Occupation; update if required]]</f>
        <v>0</v>
      </c>
      <c r="E60" s="116">
        <f t="shared" si="8"/>
        <v>1</v>
      </c>
      <c r="F60" s="116">
        <f t="shared" si="8"/>
        <v>0</v>
      </c>
      <c r="G60" s="80"/>
      <c r="H60" s="114">
        <f>Table216[[#This Row],[Hourly Rate             (no less than $13.71, no more than $20.00); update if required]]</f>
        <v>0</v>
      </c>
      <c r="I60" s="82">
        <v>0</v>
      </c>
      <c r="J60" s="115">
        <f t="shared" si="3"/>
        <v>20</v>
      </c>
      <c r="K60" s="115" t="str">
        <f t="shared" si="5"/>
        <v>$4.00</v>
      </c>
      <c r="L60" s="130" t="str">
        <f t="shared" si="6"/>
        <v>0</v>
      </c>
      <c r="M60" s="107">
        <f>Table217[[#This Row],[Regular Worked Hours (Excludes OT and nonworked STAT)]]+Table216[[#This Row],[Hours to Date - Cannot Exceed 640]]</f>
        <v>0</v>
      </c>
    </row>
    <row r="61" spans="1:13" s="108" customFormat="1" ht="30.75" customHeight="1" x14ac:dyDescent="0.25">
      <c r="A61" s="113">
        <f>'Information Sheet-COMPLETE 1st'!A68</f>
        <v>0</v>
      </c>
      <c r="B61" s="107">
        <f>'Information Sheet-COMPLETE 1st'!B68</f>
        <v>0</v>
      </c>
      <c r="C61" s="2"/>
      <c r="D61" s="7">
        <f>Table216[[#This Row],[Employee''s Essential Occupation; update if required]]</f>
        <v>0</v>
      </c>
      <c r="E61" s="116">
        <f t="shared" si="8"/>
        <v>1</v>
      </c>
      <c r="F61" s="116">
        <f t="shared" si="8"/>
        <v>0</v>
      </c>
      <c r="G61" s="80"/>
      <c r="H61" s="114">
        <f>Table216[[#This Row],[Hourly Rate             (no less than $13.71, no more than $20.00); update if required]]</f>
        <v>0</v>
      </c>
      <c r="I61" s="82">
        <v>0</v>
      </c>
      <c r="J61" s="115">
        <f t="shared" si="3"/>
        <v>20</v>
      </c>
      <c r="K61" s="115" t="str">
        <f t="shared" si="5"/>
        <v>$4.00</v>
      </c>
      <c r="L61" s="130" t="str">
        <f t="shared" si="6"/>
        <v>0</v>
      </c>
      <c r="M61" s="107">
        <f>Table217[[#This Row],[Regular Worked Hours (Excludes OT and nonworked STAT)]]+Table216[[#This Row],[Hours to Date - Cannot Exceed 640]]</f>
        <v>0</v>
      </c>
    </row>
    <row r="62" spans="1:13" s="108" customFormat="1" ht="30.75" customHeight="1" x14ac:dyDescent="0.25">
      <c r="A62" s="113">
        <f>'Information Sheet-COMPLETE 1st'!A69</f>
        <v>0</v>
      </c>
      <c r="B62" s="107">
        <f>'Information Sheet-COMPLETE 1st'!B69</f>
        <v>0</v>
      </c>
      <c r="C62" s="2"/>
      <c r="D62" s="7">
        <f>Table216[[#This Row],[Employee''s Essential Occupation; update if required]]</f>
        <v>0</v>
      </c>
      <c r="E62" s="116">
        <f t="shared" si="8"/>
        <v>1</v>
      </c>
      <c r="F62" s="116">
        <f t="shared" si="8"/>
        <v>0</v>
      </c>
      <c r="G62" s="80"/>
      <c r="H62" s="114">
        <f>Table216[[#This Row],[Hourly Rate             (no less than $13.71, no more than $20.00); update if required]]</f>
        <v>0</v>
      </c>
      <c r="I62" s="82">
        <v>0</v>
      </c>
      <c r="J62" s="115">
        <f t="shared" si="3"/>
        <v>20</v>
      </c>
      <c r="K62" s="115" t="str">
        <f t="shared" si="5"/>
        <v>$4.00</v>
      </c>
      <c r="L62" s="130" t="str">
        <f t="shared" si="6"/>
        <v>0</v>
      </c>
      <c r="M62" s="107">
        <f>Table217[[#This Row],[Regular Worked Hours (Excludes OT and nonworked STAT)]]+Table216[[#This Row],[Hours to Date - Cannot Exceed 640]]</f>
        <v>0</v>
      </c>
    </row>
    <row r="63" spans="1:13" s="108" customFormat="1" ht="30.75" customHeight="1" x14ac:dyDescent="0.25">
      <c r="A63" s="113">
        <f>'Information Sheet-COMPLETE 1st'!A70</f>
        <v>0</v>
      </c>
      <c r="B63" s="107">
        <f>'Information Sheet-COMPLETE 1st'!B70</f>
        <v>0</v>
      </c>
      <c r="C63" s="2"/>
      <c r="D63" s="7">
        <f>Table216[[#This Row],[Employee''s Essential Occupation; update if required]]</f>
        <v>0</v>
      </c>
      <c r="E63" s="116">
        <f t="shared" si="8"/>
        <v>1</v>
      </c>
      <c r="F63" s="116">
        <f t="shared" si="8"/>
        <v>0</v>
      </c>
      <c r="G63" s="80"/>
      <c r="H63" s="114">
        <f>Table216[[#This Row],[Hourly Rate             (no less than $13.71, no more than $20.00); update if required]]</f>
        <v>0</v>
      </c>
      <c r="I63" s="82">
        <v>0</v>
      </c>
      <c r="J63" s="115">
        <f t="shared" si="3"/>
        <v>20</v>
      </c>
      <c r="K63" s="115" t="str">
        <f t="shared" si="5"/>
        <v>$4.00</v>
      </c>
      <c r="L63" s="130" t="str">
        <f t="shared" si="6"/>
        <v>0</v>
      </c>
      <c r="M63" s="107">
        <f>Table217[[#This Row],[Regular Worked Hours (Excludes OT and nonworked STAT)]]+Table216[[#This Row],[Hours to Date - Cannot Exceed 640]]</f>
        <v>0</v>
      </c>
    </row>
    <row r="64" spans="1:13" s="108" customFormat="1" ht="30.75" customHeight="1" x14ac:dyDescent="0.25">
      <c r="A64" s="113">
        <f>'Information Sheet-COMPLETE 1st'!A71</f>
        <v>0</v>
      </c>
      <c r="B64" s="107">
        <f>'Information Sheet-COMPLETE 1st'!B71</f>
        <v>0</v>
      </c>
      <c r="C64" s="2"/>
      <c r="D64" s="7">
        <f>Table216[[#This Row],[Employee''s Essential Occupation; update if required]]</f>
        <v>0</v>
      </c>
      <c r="E64" s="116">
        <f t="shared" si="8"/>
        <v>1</v>
      </c>
      <c r="F64" s="116">
        <f t="shared" si="8"/>
        <v>0</v>
      </c>
      <c r="G64" s="80"/>
      <c r="H64" s="114">
        <f>Table216[[#This Row],[Hourly Rate             (no less than $13.71, no more than $20.00); update if required]]</f>
        <v>0</v>
      </c>
      <c r="I64" s="82">
        <v>0</v>
      </c>
      <c r="J64" s="115">
        <f t="shared" si="3"/>
        <v>20</v>
      </c>
      <c r="K64" s="115" t="str">
        <f t="shared" si="5"/>
        <v>$4.00</v>
      </c>
      <c r="L64" s="130" t="str">
        <f t="shared" si="6"/>
        <v>0</v>
      </c>
      <c r="M64" s="107">
        <f>Table217[[#This Row],[Regular Worked Hours (Excludes OT and nonworked STAT)]]+Table216[[#This Row],[Hours to Date - Cannot Exceed 640]]</f>
        <v>0</v>
      </c>
    </row>
    <row r="65" spans="1:13" s="108" customFormat="1" ht="30.75" customHeight="1" x14ac:dyDescent="0.25">
      <c r="A65" s="113">
        <f>'Information Sheet-COMPLETE 1st'!A72</f>
        <v>0</v>
      </c>
      <c r="B65" s="107">
        <f>'Information Sheet-COMPLETE 1st'!B72</f>
        <v>0</v>
      </c>
      <c r="C65" s="2"/>
      <c r="D65" s="7">
        <f>Table216[[#This Row],[Employee''s Essential Occupation; update if required]]</f>
        <v>0</v>
      </c>
      <c r="E65" s="116">
        <f t="shared" si="8"/>
        <v>1</v>
      </c>
      <c r="F65" s="116">
        <f t="shared" si="8"/>
        <v>0</v>
      </c>
      <c r="G65" s="80"/>
      <c r="H65" s="114">
        <f>Table216[[#This Row],[Hourly Rate             (no less than $13.71, no more than $20.00); update if required]]</f>
        <v>0</v>
      </c>
      <c r="I65" s="82">
        <v>0</v>
      </c>
      <c r="J65" s="115">
        <f t="shared" si="3"/>
        <v>20</v>
      </c>
      <c r="K65" s="115" t="str">
        <f t="shared" si="5"/>
        <v>$4.00</v>
      </c>
      <c r="L65" s="130" t="str">
        <f t="shared" si="6"/>
        <v>0</v>
      </c>
      <c r="M65" s="107">
        <f>Table217[[#This Row],[Regular Worked Hours (Excludes OT and nonworked STAT)]]+Table216[[#This Row],[Hours to Date - Cannot Exceed 640]]</f>
        <v>0</v>
      </c>
    </row>
    <row r="66" spans="1:13" s="108" customFormat="1" ht="30.75" customHeight="1" x14ac:dyDescent="0.25">
      <c r="A66" s="113">
        <f>'Information Sheet-COMPLETE 1st'!A73</f>
        <v>0</v>
      </c>
      <c r="B66" s="107">
        <f>'Information Sheet-COMPLETE 1st'!B73</f>
        <v>0</v>
      </c>
      <c r="C66" s="2"/>
      <c r="D66" s="7">
        <f>Table216[[#This Row],[Employee''s Essential Occupation; update if required]]</f>
        <v>0</v>
      </c>
      <c r="E66" s="116">
        <f t="shared" si="8"/>
        <v>1</v>
      </c>
      <c r="F66" s="116">
        <f t="shared" si="8"/>
        <v>0</v>
      </c>
      <c r="G66" s="80"/>
      <c r="H66" s="114">
        <f>Table216[[#This Row],[Hourly Rate             (no less than $13.71, no more than $20.00); update if required]]</f>
        <v>0</v>
      </c>
      <c r="I66" s="82">
        <v>0</v>
      </c>
      <c r="J66" s="115">
        <f t="shared" si="3"/>
        <v>20</v>
      </c>
      <c r="K66" s="115" t="str">
        <f t="shared" si="5"/>
        <v>$4.00</v>
      </c>
      <c r="L66" s="130" t="str">
        <f t="shared" si="6"/>
        <v>0</v>
      </c>
      <c r="M66" s="107">
        <f>Table217[[#This Row],[Regular Worked Hours (Excludes OT and nonworked STAT)]]+Table216[[#This Row],[Hours to Date - Cannot Exceed 640]]</f>
        <v>0</v>
      </c>
    </row>
    <row r="67" spans="1:13" s="108" customFormat="1" ht="30.75" customHeight="1" x14ac:dyDescent="0.25">
      <c r="A67" s="113">
        <f>'Information Sheet-COMPLETE 1st'!A74</f>
        <v>0</v>
      </c>
      <c r="B67" s="107">
        <f>'Information Sheet-COMPLETE 1st'!B74</f>
        <v>0</v>
      </c>
      <c r="C67" s="2"/>
      <c r="D67" s="7">
        <f>Table216[[#This Row],[Employee''s Essential Occupation; update if required]]</f>
        <v>0</v>
      </c>
      <c r="E67" s="116">
        <f t="shared" si="8"/>
        <v>1</v>
      </c>
      <c r="F67" s="116">
        <f t="shared" si="8"/>
        <v>0</v>
      </c>
      <c r="G67" s="80"/>
      <c r="H67" s="114">
        <f>Table216[[#This Row],[Hourly Rate             (no less than $13.71, no more than $20.00); update if required]]</f>
        <v>0</v>
      </c>
      <c r="I67" s="82">
        <v>0</v>
      </c>
      <c r="J67" s="115">
        <f t="shared" si="3"/>
        <v>20</v>
      </c>
      <c r="K67" s="115" t="str">
        <f t="shared" si="5"/>
        <v>$4.00</v>
      </c>
      <c r="L67" s="130" t="str">
        <f t="shared" si="6"/>
        <v>0</v>
      </c>
      <c r="M67" s="107">
        <f>Table217[[#This Row],[Regular Worked Hours (Excludes OT and nonworked STAT)]]+Table216[[#This Row],[Hours to Date - Cannot Exceed 640]]</f>
        <v>0</v>
      </c>
    </row>
    <row r="68" spans="1:13" s="108" customFormat="1" ht="30.75" customHeight="1" x14ac:dyDescent="0.25">
      <c r="A68" s="113">
        <f>'Information Sheet-COMPLETE 1st'!A75</f>
        <v>0</v>
      </c>
      <c r="B68" s="107">
        <f>'Information Sheet-COMPLETE 1st'!B75</f>
        <v>0</v>
      </c>
      <c r="C68" s="2"/>
      <c r="D68" s="7">
        <f>Table216[[#This Row],[Employee''s Essential Occupation; update if required]]</f>
        <v>0</v>
      </c>
      <c r="E68" s="116">
        <f t="shared" si="8"/>
        <v>1</v>
      </c>
      <c r="F68" s="116">
        <f t="shared" si="8"/>
        <v>0</v>
      </c>
      <c r="G68" s="80"/>
      <c r="H68" s="114">
        <f>Table216[[#This Row],[Hourly Rate             (no less than $13.71, no more than $20.00); update if required]]</f>
        <v>0</v>
      </c>
      <c r="I68" s="82">
        <v>0</v>
      </c>
      <c r="J68" s="115">
        <f t="shared" si="3"/>
        <v>20</v>
      </c>
      <c r="K68" s="115" t="str">
        <f t="shared" si="5"/>
        <v>$4.00</v>
      </c>
      <c r="L68" s="130" t="str">
        <f t="shared" si="6"/>
        <v>0</v>
      </c>
      <c r="M68" s="107">
        <f>Table217[[#This Row],[Regular Worked Hours (Excludes OT and nonworked STAT)]]+Table216[[#This Row],[Hours to Date - Cannot Exceed 640]]</f>
        <v>0</v>
      </c>
    </row>
    <row r="69" spans="1:13" s="108" customFormat="1" ht="30.75" customHeight="1" x14ac:dyDescent="0.25">
      <c r="A69" s="113">
        <f>'Information Sheet-COMPLETE 1st'!A76</f>
        <v>0</v>
      </c>
      <c r="B69" s="107">
        <f>'Information Sheet-COMPLETE 1st'!B76</f>
        <v>0</v>
      </c>
      <c r="C69" s="2"/>
      <c r="D69" s="7">
        <f>Table216[[#This Row],[Employee''s Essential Occupation; update if required]]</f>
        <v>0</v>
      </c>
      <c r="E69" s="116">
        <f t="shared" si="8"/>
        <v>1</v>
      </c>
      <c r="F69" s="116">
        <f t="shared" si="8"/>
        <v>0</v>
      </c>
      <c r="G69" s="80"/>
      <c r="H69" s="114">
        <f>Table216[[#This Row],[Hourly Rate             (no less than $13.71, no more than $20.00); update if required]]</f>
        <v>0</v>
      </c>
      <c r="I69" s="82">
        <v>0</v>
      </c>
      <c r="J69" s="115">
        <f t="shared" si="3"/>
        <v>20</v>
      </c>
      <c r="K69" s="115" t="str">
        <f t="shared" si="5"/>
        <v>$4.00</v>
      </c>
      <c r="L69" s="130" t="str">
        <f t="shared" si="6"/>
        <v>0</v>
      </c>
      <c r="M69" s="107">
        <f>Table217[[#This Row],[Regular Worked Hours (Excludes OT and nonworked STAT)]]+Table216[[#This Row],[Hours to Date - Cannot Exceed 640]]</f>
        <v>0</v>
      </c>
    </row>
    <row r="70" spans="1:13" s="108" customFormat="1" ht="30.75" customHeight="1" x14ac:dyDescent="0.25">
      <c r="A70" s="113">
        <f>'Information Sheet-COMPLETE 1st'!A77</f>
        <v>0</v>
      </c>
      <c r="B70" s="107">
        <f>'Information Sheet-COMPLETE 1st'!B77</f>
        <v>0</v>
      </c>
      <c r="C70" s="2"/>
      <c r="D70" s="7">
        <f>Table216[[#This Row],[Employee''s Essential Occupation; update if required]]</f>
        <v>0</v>
      </c>
      <c r="E70" s="116">
        <f t="shared" si="8"/>
        <v>1</v>
      </c>
      <c r="F70" s="116">
        <f t="shared" si="8"/>
        <v>0</v>
      </c>
      <c r="G70" s="80"/>
      <c r="H70" s="114">
        <f>Table216[[#This Row],[Hourly Rate             (no less than $13.71, no more than $20.00); update if required]]</f>
        <v>0</v>
      </c>
      <c r="I70" s="82">
        <v>0</v>
      </c>
      <c r="J70" s="115">
        <f t="shared" si="3"/>
        <v>20</v>
      </c>
      <c r="K70" s="115" t="str">
        <f t="shared" ref="K70:K101" si="9">IF(AND(J70&lt;=3.99,L77&gt;(-100)),J70,"$4.00")</f>
        <v>$4.00</v>
      </c>
      <c r="L70" s="130" t="str">
        <f t="shared" ref="L70:L101" si="10">IF(OR(H70&gt;19.99,H70&lt;13.71),"0",I70*K70)</f>
        <v>0</v>
      </c>
      <c r="M70" s="107">
        <f>Table217[[#This Row],[Regular Worked Hours (Excludes OT and nonworked STAT)]]+Table216[[#This Row],[Hours to Date - Cannot Exceed 640]]</f>
        <v>0</v>
      </c>
    </row>
    <row r="71" spans="1:13" s="108" customFormat="1" ht="30.75" customHeight="1" x14ac:dyDescent="0.25">
      <c r="A71" s="113">
        <f>'Information Sheet-COMPLETE 1st'!A78</f>
        <v>0</v>
      </c>
      <c r="B71" s="107">
        <f>'Information Sheet-COMPLETE 1st'!B78</f>
        <v>0</v>
      </c>
      <c r="C71" s="2"/>
      <c r="D71" s="7">
        <f>Table216[[#This Row],[Employee''s Essential Occupation; update if required]]</f>
        <v>0</v>
      </c>
      <c r="E71" s="116">
        <f t="shared" ref="E71:F86" si="11">E70</f>
        <v>1</v>
      </c>
      <c r="F71" s="116">
        <f t="shared" si="11"/>
        <v>0</v>
      </c>
      <c r="G71" s="80"/>
      <c r="H71" s="114">
        <f>Table216[[#This Row],[Hourly Rate             (no less than $13.71, no more than $20.00); update if required]]</f>
        <v>0</v>
      </c>
      <c r="I71" s="82">
        <v>0</v>
      </c>
      <c r="J71" s="115">
        <f t="shared" si="3"/>
        <v>20</v>
      </c>
      <c r="K71" s="115" t="str">
        <f t="shared" si="9"/>
        <v>$4.00</v>
      </c>
      <c r="L71" s="130" t="str">
        <f t="shared" si="10"/>
        <v>0</v>
      </c>
      <c r="M71" s="107">
        <f>Table217[[#This Row],[Regular Worked Hours (Excludes OT and nonworked STAT)]]+Table216[[#This Row],[Hours to Date - Cannot Exceed 640]]</f>
        <v>0</v>
      </c>
    </row>
    <row r="72" spans="1:13" s="108" customFormat="1" ht="30.75" customHeight="1" x14ac:dyDescent="0.25">
      <c r="A72" s="113">
        <f>'Information Sheet-COMPLETE 1st'!A79</f>
        <v>0</v>
      </c>
      <c r="B72" s="107">
        <f>'Information Sheet-COMPLETE 1st'!B79</f>
        <v>0</v>
      </c>
      <c r="C72" s="2"/>
      <c r="D72" s="7">
        <f>Table216[[#This Row],[Employee''s Essential Occupation; update if required]]</f>
        <v>0</v>
      </c>
      <c r="E72" s="116">
        <f t="shared" si="11"/>
        <v>1</v>
      </c>
      <c r="F72" s="116">
        <f t="shared" si="11"/>
        <v>0</v>
      </c>
      <c r="G72" s="80"/>
      <c r="H72" s="114">
        <f>Table216[[#This Row],[Hourly Rate             (no less than $13.71, no more than $20.00); update if required]]</f>
        <v>0</v>
      </c>
      <c r="I72" s="82">
        <v>0</v>
      </c>
      <c r="J72" s="115">
        <f t="shared" si="3"/>
        <v>20</v>
      </c>
      <c r="K72" s="115" t="str">
        <f t="shared" si="9"/>
        <v>$4.00</v>
      </c>
      <c r="L72" s="130" t="str">
        <f t="shared" si="10"/>
        <v>0</v>
      </c>
      <c r="M72" s="107">
        <f>Table217[[#This Row],[Regular Worked Hours (Excludes OT and nonworked STAT)]]+Table216[[#This Row],[Hours to Date - Cannot Exceed 640]]</f>
        <v>0</v>
      </c>
    </row>
    <row r="73" spans="1:13" s="108" customFormat="1" ht="30.75" customHeight="1" x14ac:dyDescent="0.25">
      <c r="A73" s="113">
        <f>'Information Sheet-COMPLETE 1st'!A80</f>
        <v>0</v>
      </c>
      <c r="B73" s="107">
        <f>'Information Sheet-COMPLETE 1st'!B80</f>
        <v>0</v>
      </c>
      <c r="C73" s="2"/>
      <c r="D73" s="7">
        <f>Table216[[#This Row],[Employee''s Essential Occupation; update if required]]</f>
        <v>0</v>
      </c>
      <c r="E73" s="116">
        <f t="shared" si="11"/>
        <v>1</v>
      </c>
      <c r="F73" s="116">
        <f t="shared" si="11"/>
        <v>0</v>
      </c>
      <c r="G73" s="80"/>
      <c r="H73" s="114">
        <f>Table216[[#This Row],[Hourly Rate             (no less than $13.71, no more than $20.00); update if required]]</f>
        <v>0</v>
      </c>
      <c r="I73" s="82">
        <v>0</v>
      </c>
      <c r="J73" s="115">
        <f t="shared" si="3"/>
        <v>20</v>
      </c>
      <c r="K73" s="115" t="str">
        <f t="shared" si="9"/>
        <v>$4.00</v>
      </c>
      <c r="L73" s="130" t="str">
        <f t="shared" si="10"/>
        <v>0</v>
      </c>
      <c r="M73" s="107">
        <f>Table217[[#This Row],[Regular Worked Hours (Excludes OT and nonworked STAT)]]+Table216[[#This Row],[Hours to Date - Cannot Exceed 640]]</f>
        <v>0</v>
      </c>
    </row>
    <row r="74" spans="1:13" s="108" customFormat="1" ht="30.75" customHeight="1" x14ac:dyDescent="0.25">
      <c r="A74" s="113">
        <f>'Information Sheet-COMPLETE 1st'!A81</f>
        <v>0</v>
      </c>
      <c r="B74" s="107">
        <f>'Information Sheet-COMPLETE 1st'!B81</f>
        <v>0</v>
      </c>
      <c r="C74" s="2"/>
      <c r="D74" s="7">
        <f>Table216[[#This Row],[Employee''s Essential Occupation; update if required]]</f>
        <v>0</v>
      </c>
      <c r="E74" s="116">
        <f t="shared" si="11"/>
        <v>1</v>
      </c>
      <c r="F74" s="116">
        <f t="shared" si="11"/>
        <v>0</v>
      </c>
      <c r="G74" s="80"/>
      <c r="H74" s="114">
        <f>Table216[[#This Row],[Hourly Rate             (no less than $13.71, no more than $20.00); update if required]]</f>
        <v>0</v>
      </c>
      <c r="I74" s="82">
        <v>0</v>
      </c>
      <c r="J74" s="115">
        <f t="shared" ref="J74:J106" si="12">20-H74</f>
        <v>20</v>
      </c>
      <c r="K74" s="115" t="str">
        <f t="shared" si="9"/>
        <v>$4.00</v>
      </c>
      <c r="L74" s="130" t="str">
        <f t="shared" si="10"/>
        <v>0</v>
      </c>
      <c r="M74" s="107">
        <f>Table217[[#This Row],[Regular Worked Hours (Excludes OT and nonworked STAT)]]+Table216[[#This Row],[Hours to Date - Cannot Exceed 640]]</f>
        <v>0</v>
      </c>
    </row>
    <row r="75" spans="1:13" s="108" customFormat="1" ht="30.75" customHeight="1" x14ac:dyDescent="0.25">
      <c r="A75" s="113">
        <f>'Information Sheet-COMPLETE 1st'!A82</f>
        <v>0</v>
      </c>
      <c r="B75" s="107">
        <f>'Information Sheet-COMPLETE 1st'!B82</f>
        <v>0</v>
      </c>
      <c r="C75" s="2"/>
      <c r="D75" s="7">
        <f>Table216[[#This Row],[Employee''s Essential Occupation; update if required]]</f>
        <v>0</v>
      </c>
      <c r="E75" s="116">
        <f t="shared" si="11"/>
        <v>1</v>
      </c>
      <c r="F75" s="116">
        <f t="shared" si="11"/>
        <v>0</v>
      </c>
      <c r="G75" s="80"/>
      <c r="H75" s="114">
        <f>Table216[[#This Row],[Hourly Rate             (no less than $13.71, no more than $20.00); update if required]]</f>
        <v>0</v>
      </c>
      <c r="I75" s="82">
        <v>0</v>
      </c>
      <c r="J75" s="115">
        <f t="shared" si="12"/>
        <v>20</v>
      </c>
      <c r="K75" s="115" t="str">
        <f t="shared" si="9"/>
        <v>$4.00</v>
      </c>
      <c r="L75" s="130" t="str">
        <f t="shared" si="10"/>
        <v>0</v>
      </c>
      <c r="M75" s="107">
        <f>Table217[[#This Row],[Regular Worked Hours (Excludes OT and nonworked STAT)]]+Table216[[#This Row],[Hours to Date - Cannot Exceed 640]]</f>
        <v>0</v>
      </c>
    </row>
    <row r="76" spans="1:13" s="108" customFormat="1" ht="30.75" customHeight="1" x14ac:dyDescent="0.25">
      <c r="A76" s="113">
        <f>'Information Sheet-COMPLETE 1st'!A83</f>
        <v>0</v>
      </c>
      <c r="B76" s="107">
        <f>'Information Sheet-COMPLETE 1st'!B83</f>
        <v>0</v>
      </c>
      <c r="C76" s="2"/>
      <c r="D76" s="7">
        <f>Table216[[#This Row],[Employee''s Essential Occupation; update if required]]</f>
        <v>0</v>
      </c>
      <c r="E76" s="116">
        <f t="shared" si="11"/>
        <v>1</v>
      </c>
      <c r="F76" s="116">
        <f t="shared" si="11"/>
        <v>0</v>
      </c>
      <c r="G76" s="80"/>
      <c r="H76" s="114">
        <f>Table216[[#This Row],[Hourly Rate             (no less than $13.71, no more than $20.00); update if required]]</f>
        <v>0</v>
      </c>
      <c r="I76" s="82">
        <v>0</v>
      </c>
      <c r="J76" s="115">
        <f t="shared" si="12"/>
        <v>20</v>
      </c>
      <c r="K76" s="115" t="str">
        <f t="shared" si="9"/>
        <v>$4.00</v>
      </c>
      <c r="L76" s="130" t="str">
        <f t="shared" si="10"/>
        <v>0</v>
      </c>
      <c r="M76" s="107">
        <f>Table217[[#This Row],[Regular Worked Hours (Excludes OT and nonworked STAT)]]+Table216[[#This Row],[Hours to Date - Cannot Exceed 640]]</f>
        <v>0</v>
      </c>
    </row>
    <row r="77" spans="1:13" s="108" customFormat="1" ht="30.75" customHeight="1" x14ac:dyDescent="0.25">
      <c r="A77" s="113">
        <f>'Information Sheet-COMPLETE 1st'!A84</f>
        <v>0</v>
      </c>
      <c r="B77" s="107">
        <f>'Information Sheet-COMPLETE 1st'!B84</f>
        <v>0</v>
      </c>
      <c r="C77" s="2"/>
      <c r="D77" s="7">
        <f>Table216[[#This Row],[Employee''s Essential Occupation; update if required]]</f>
        <v>0</v>
      </c>
      <c r="E77" s="116">
        <f t="shared" si="11"/>
        <v>1</v>
      </c>
      <c r="F77" s="116">
        <f t="shared" si="11"/>
        <v>0</v>
      </c>
      <c r="G77" s="80"/>
      <c r="H77" s="114">
        <f>Table216[[#This Row],[Hourly Rate             (no less than $13.71, no more than $20.00); update if required]]</f>
        <v>0</v>
      </c>
      <c r="I77" s="82">
        <v>0</v>
      </c>
      <c r="J77" s="115">
        <f t="shared" si="12"/>
        <v>20</v>
      </c>
      <c r="K77" s="115" t="str">
        <f t="shared" si="9"/>
        <v>$4.00</v>
      </c>
      <c r="L77" s="130" t="str">
        <f t="shared" si="10"/>
        <v>0</v>
      </c>
      <c r="M77" s="107">
        <f>Table217[[#This Row],[Regular Worked Hours (Excludes OT and nonworked STAT)]]+Table216[[#This Row],[Hours to Date - Cannot Exceed 640]]</f>
        <v>0</v>
      </c>
    </row>
    <row r="78" spans="1:13" s="108" customFormat="1" ht="30.75" customHeight="1" x14ac:dyDescent="0.25">
      <c r="A78" s="113">
        <f>'Information Sheet-COMPLETE 1st'!A85</f>
        <v>0</v>
      </c>
      <c r="B78" s="107">
        <f>'Information Sheet-COMPLETE 1st'!B85</f>
        <v>0</v>
      </c>
      <c r="C78" s="2"/>
      <c r="D78" s="7">
        <f>Table216[[#This Row],[Employee''s Essential Occupation; update if required]]</f>
        <v>0</v>
      </c>
      <c r="E78" s="116">
        <f t="shared" si="11"/>
        <v>1</v>
      </c>
      <c r="F78" s="116">
        <f t="shared" si="11"/>
        <v>0</v>
      </c>
      <c r="G78" s="80"/>
      <c r="H78" s="114">
        <f>Table216[[#This Row],[Hourly Rate             (no less than $13.71, no more than $20.00); update if required]]</f>
        <v>0</v>
      </c>
      <c r="I78" s="82">
        <v>0</v>
      </c>
      <c r="J78" s="115">
        <f t="shared" si="12"/>
        <v>20</v>
      </c>
      <c r="K78" s="115" t="str">
        <f t="shared" si="9"/>
        <v>$4.00</v>
      </c>
      <c r="L78" s="130" t="str">
        <f t="shared" si="10"/>
        <v>0</v>
      </c>
      <c r="M78" s="107">
        <f>Table217[[#This Row],[Regular Worked Hours (Excludes OT and nonworked STAT)]]+Table216[[#This Row],[Hours to Date - Cannot Exceed 640]]</f>
        <v>0</v>
      </c>
    </row>
    <row r="79" spans="1:13" s="108" customFormat="1" ht="30.75" customHeight="1" x14ac:dyDescent="0.25">
      <c r="A79" s="113">
        <f>'Information Sheet-COMPLETE 1st'!A86</f>
        <v>0</v>
      </c>
      <c r="B79" s="107">
        <f>'Information Sheet-COMPLETE 1st'!B86</f>
        <v>0</v>
      </c>
      <c r="C79" s="2"/>
      <c r="D79" s="7">
        <f>Table216[[#This Row],[Employee''s Essential Occupation; update if required]]</f>
        <v>0</v>
      </c>
      <c r="E79" s="116">
        <f t="shared" si="11"/>
        <v>1</v>
      </c>
      <c r="F79" s="116">
        <f t="shared" si="11"/>
        <v>0</v>
      </c>
      <c r="G79" s="80"/>
      <c r="H79" s="114">
        <f>Table216[[#This Row],[Hourly Rate             (no less than $13.71, no more than $20.00); update if required]]</f>
        <v>0</v>
      </c>
      <c r="I79" s="82">
        <v>0</v>
      </c>
      <c r="J79" s="115">
        <f t="shared" si="12"/>
        <v>20</v>
      </c>
      <c r="K79" s="115" t="str">
        <f t="shared" si="9"/>
        <v>$4.00</v>
      </c>
      <c r="L79" s="130" t="str">
        <f t="shared" si="10"/>
        <v>0</v>
      </c>
      <c r="M79" s="107">
        <f>Table217[[#This Row],[Regular Worked Hours (Excludes OT and nonworked STAT)]]+Table216[[#This Row],[Hours to Date - Cannot Exceed 640]]</f>
        <v>0</v>
      </c>
    </row>
    <row r="80" spans="1:13" s="108" customFormat="1" ht="30.75" customHeight="1" x14ac:dyDescent="0.25">
      <c r="A80" s="113">
        <f>'Information Sheet-COMPLETE 1st'!A87</f>
        <v>0</v>
      </c>
      <c r="B80" s="107">
        <f>'Information Sheet-COMPLETE 1st'!B87</f>
        <v>0</v>
      </c>
      <c r="C80" s="2"/>
      <c r="D80" s="7">
        <f>Table216[[#This Row],[Employee''s Essential Occupation; update if required]]</f>
        <v>0</v>
      </c>
      <c r="E80" s="116">
        <f t="shared" si="11"/>
        <v>1</v>
      </c>
      <c r="F80" s="116">
        <f t="shared" si="11"/>
        <v>0</v>
      </c>
      <c r="G80" s="80"/>
      <c r="H80" s="114">
        <f>Table216[[#This Row],[Hourly Rate             (no less than $13.71, no more than $20.00); update if required]]</f>
        <v>0</v>
      </c>
      <c r="I80" s="82">
        <v>0</v>
      </c>
      <c r="J80" s="115">
        <f t="shared" si="12"/>
        <v>20</v>
      </c>
      <c r="K80" s="115" t="str">
        <f t="shared" si="9"/>
        <v>$4.00</v>
      </c>
      <c r="L80" s="130" t="str">
        <f t="shared" si="10"/>
        <v>0</v>
      </c>
      <c r="M80" s="107">
        <f>Table217[[#This Row],[Regular Worked Hours (Excludes OT and nonworked STAT)]]+Table216[[#This Row],[Hours to Date - Cannot Exceed 640]]</f>
        <v>0</v>
      </c>
    </row>
    <row r="81" spans="1:13" s="108" customFormat="1" ht="30.75" customHeight="1" x14ac:dyDescent="0.25">
      <c r="A81" s="113">
        <f>'Information Sheet-COMPLETE 1st'!A88</f>
        <v>0</v>
      </c>
      <c r="B81" s="107">
        <f>'Information Sheet-COMPLETE 1st'!B88</f>
        <v>0</v>
      </c>
      <c r="C81" s="2"/>
      <c r="D81" s="7">
        <f>Table216[[#This Row],[Employee''s Essential Occupation; update if required]]</f>
        <v>0</v>
      </c>
      <c r="E81" s="116">
        <f t="shared" si="11"/>
        <v>1</v>
      </c>
      <c r="F81" s="116">
        <f t="shared" si="11"/>
        <v>0</v>
      </c>
      <c r="G81" s="80"/>
      <c r="H81" s="114">
        <f>Table216[[#This Row],[Hourly Rate             (no less than $13.71, no more than $20.00); update if required]]</f>
        <v>0</v>
      </c>
      <c r="I81" s="82">
        <v>0</v>
      </c>
      <c r="J81" s="115">
        <f t="shared" si="12"/>
        <v>20</v>
      </c>
      <c r="K81" s="115" t="str">
        <f t="shared" si="9"/>
        <v>$4.00</v>
      </c>
      <c r="L81" s="130" t="str">
        <f t="shared" si="10"/>
        <v>0</v>
      </c>
      <c r="M81" s="107">
        <f>Table217[[#This Row],[Regular Worked Hours (Excludes OT and nonworked STAT)]]+Table216[[#This Row],[Hours to Date - Cannot Exceed 640]]</f>
        <v>0</v>
      </c>
    </row>
    <row r="82" spans="1:13" s="108" customFormat="1" ht="30.75" customHeight="1" x14ac:dyDescent="0.25">
      <c r="A82" s="113">
        <f>'Information Sheet-COMPLETE 1st'!A89</f>
        <v>0</v>
      </c>
      <c r="B82" s="107">
        <f>'Information Sheet-COMPLETE 1st'!B89</f>
        <v>0</v>
      </c>
      <c r="C82" s="2"/>
      <c r="D82" s="7">
        <f>Table216[[#This Row],[Employee''s Essential Occupation; update if required]]</f>
        <v>0</v>
      </c>
      <c r="E82" s="116">
        <f t="shared" si="11"/>
        <v>1</v>
      </c>
      <c r="F82" s="116">
        <f t="shared" si="11"/>
        <v>0</v>
      </c>
      <c r="G82" s="80"/>
      <c r="H82" s="114">
        <f>Table216[[#This Row],[Hourly Rate             (no less than $13.71, no more than $20.00); update if required]]</f>
        <v>0</v>
      </c>
      <c r="I82" s="82">
        <v>0</v>
      </c>
      <c r="J82" s="115">
        <f t="shared" si="12"/>
        <v>20</v>
      </c>
      <c r="K82" s="115" t="str">
        <f t="shared" si="9"/>
        <v>$4.00</v>
      </c>
      <c r="L82" s="130" t="str">
        <f t="shared" si="10"/>
        <v>0</v>
      </c>
      <c r="M82" s="107">
        <f>Table217[[#This Row],[Regular Worked Hours (Excludes OT and nonworked STAT)]]+Table216[[#This Row],[Hours to Date - Cannot Exceed 640]]</f>
        <v>0</v>
      </c>
    </row>
    <row r="83" spans="1:13" s="108" customFormat="1" ht="30.75" customHeight="1" x14ac:dyDescent="0.25">
      <c r="A83" s="113">
        <f>'Information Sheet-COMPLETE 1st'!A90</f>
        <v>0</v>
      </c>
      <c r="B83" s="107">
        <f>'Information Sheet-COMPLETE 1st'!B90</f>
        <v>0</v>
      </c>
      <c r="C83" s="2"/>
      <c r="D83" s="7">
        <f>Table216[[#This Row],[Employee''s Essential Occupation; update if required]]</f>
        <v>0</v>
      </c>
      <c r="E83" s="116">
        <f t="shared" si="11"/>
        <v>1</v>
      </c>
      <c r="F83" s="116">
        <f t="shared" si="11"/>
        <v>0</v>
      </c>
      <c r="G83" s="80"/>
      <c r="H83" s="114">
        <f>Table216[[#This Row],[Hourly Rate             (no less than $13.71, no more than $20.00); update if required]]</f>
        <v>0</v>
      </c>
      <c r="I83" s="82">
        <v>0</v>
      </c>
      <c r="J83" s="115">
        <f t="shared" si="12"/>
        <v>20</v>
      </c>
      <c r="K83" s="115" t="str">
        <f t="shared" si="9"/>
        <v>$4.00</v>
      </c>
      <c r="L83" s="130" t="str">
        <f t="shared" si="10"/>
        <v>0</v>
      </c>
      <c r="M83" s="107">
        <f>Table217[[#This Row],[Regular Worked Hours (Excludes OT and nonworked STAT)]]+Table216[[#This Row],[Hours to Date - Cannot Exceed 640]]</f>
        <v>0</v>
      </c>
    </row>
    <row r="84" spans="1:13" s="108" customFormat="1" ht="30.75" customHeight="1" x14ac:dyDescent="0.25">
      <c r="A84" s="113">
        <f>'Information Sheet-COMPLETE 1st'!A91</f>
        <v>0</v>
      </c>
      <c r="B84" s="107">
        <f>'Information Sheet-COMPLETE 1st'!B91</f>
        <v>0</v>
      </c>
      <c r="C84" s="2"/>
      <c r="D84" s="7">
        <f>Table216[[#This Row],[Employee''s Essential Occupation; update if required]]</f>
        <v>0</v>
      </c>
      <c r="E84" s="116">
        <f t="shared" si="11"/>
        <v>1</v>
      </c>
      <c r="F84" s="116">
        <f t="shared" si="11"/>
        <v>0</v>
      </c>
      <c r="G84" s="80"/>
      <c r="H84" s="114">
        <f>Table216[[#This Row],[Hourly Rate             (no less than $13.71, no more than $20.00); update if required]]</f>
        <v>0</v>
      </c>
      <c r="I84" s="82">
        <v>0</v>
      </c>
      <c r="J84" s="115">
        <f t="shared" si="12"/>
        <v>20</v>
      </c>
      <c r="K84" s="115" t="str">
        <f t="shared" si="9"/>
        <v>$4.00</v>
      </c>
      <c r="L84" s="130" t="str">
        <f t="shared" si="10"/>
        <v>0</v>
      </c>
      <c r="M84" s="107">
        <f>Table217[[#This Row],[Regular Worked Hours (Excludes OT and nonworked STAT)]]+Table216[[#This Row],[Hours to Date - Cannot Exceed 640]]</f>
        <v>0</v>
      </c>
    </row>
    <row r="85" spans="1:13" s="108" customFormat="1" ht="30.75" customHeight="1" x14ac:dyDescent="0.25">
      <c r="A85" s="113">
        <f>'Information Sheet-COMPLETE 1st'!A92</f>
        <v>0</v>
      </c>
      <c r="B85" s="107">
        <f>'Information Sheet-COMPLETE 1st'!B92</f>
        <v>0</v>
      </c>
      <c r="C85" s="2"/>
      <c r="D85" s="7">
        <f>Table216[[#This Row],[Employee''s Essential Occupation; update if required]]</f>
        <v>0</v>
      </c>
      <c r="E85" s="116">
        <f t="shared" si="11"/>
        <v>1</v>
      </c>
      <c r="F85" s="116">
        <f t="shared" si="11"/>
        <v>0</v>
      </c>
      <c r="G85" s="80"/>
      <c r="H85" s="114">
        <f>Table216[[#This Row],[Hourly Rate             (no less than $13.71, no more than $20.00); update if required]]</f>
        <v>0</v>
      </c>
      <c r="I85" s="82">
        <v>0</v>
      </c>
      <c r="J85" s="115">
        <f t="shared" si="12"/>
        <v>20</v>
      </c>
      <c r="K85" s="115" t="str">
        <f t="shared" si="9"/>
        <v>$4.00</v>
      </c>
      <c r="L85" s="130" t="str">
        <f t="shared" si="10"/>
        <v>0</v>
      </c>
      <c r="M85" s="107">
        <f>Table217[[#This Row],[Regular Worked Hours (Excludes OT and nonworked STAT)]]+Table216[[#This Row],[Hours to Date - Cannot Exceed 640]]</f>
        <v>0</v>
      </c>
    </row>
    <row r="86" spans="1:13" s="108" customFormat="1" ht="30.75" customHeight="1" x14ac:dyDescent="0.25">
      <c r="A86" s="113">
        <f>'Information Sheet-COMPLETE 1st'!A93</f>
        <v>0</v>
      </c>
      <c r="B86" s="107">
        <f>'Information Sheet-COMPLETE 1st'!B93</f>
        <v>0</v>
      </c>
      <c r="C86" s="2"/>
      <c r="D86" s="7">
        <f>Table216[[#This Row],[Employee''s Essential Occupation; update if required]]</f>
        <v>0</v>
      </c>
      <c r="E86" s="116">
        <f t="shared" si="11"/>
        <v>1</v>
      </c>
      <c r="F86" s="116">
        <f t="shared" si="11"/>
        <v>0</v>
      </c>
      <c r="G86" s="80"/>
      <c r="H86" s="114">
        <f>Table216[[#This Row],[Hourly Rate             (no less than $13.71, no more than $20.00); update if required]]</f>
        <v>0</v>
      </c>
      <c r="I86" s="82">
        <v>0</v>
      </c>
      <c r="J86" s="115">
        <f t="shared" si="12"/>
        <v>20</v>
      </c>
      <c r="K86" s="115" t="str">
        <f t="shared" si="9"/>
        <v>$4.00</v>
      </c>
      <c r="L86" s="130" t="str">
        <f t="shared" si="10"/>
        <v>0</v>
      </c>
      <c r="M86" s="107">
        <f>Table217[[#This Row],[Regular Worked Hours (Excludes OT and nonworked STAT)]]+Table216[[#This Row],[Hours to Date - Cannot Exceed 640]]</f>
        <v>0</v>
      </c>
    </row>
    <row r="87" spans="1:13" s="108" customFormat="1" ht="30.75" customHeight="1" x14ac:dyDescent="0.25">
      <c r="A87" s="113">
        <f>'Information Sheet-COMPLETE 1st'!A94</f>
        <v>0</v>
      </c>
      <c r="B87" s="107">
        <f>'Information Sheet-COMPLETE 1st'!B94</f>
        <v>0</v>
      </c>
      <c r="C87" s="2"/>
      <c r="D87" s="7">
        <f>Table216[[#This Row],[Employee''s Essential Occupation; update if required]]</f>
        <v>0</v>
      </c>
      <c r="E87" s="116">
        <f t="shared" ref="E87:F102" si="13">E86</f>
        <v>1</v>
      </c>
      <c r="F87" s="116">
        <f t="shared" si="13"/>
        <v>0</v>
      </c>
      <c r="G87" s="80"/>
      <c r="H87" s="114">
        <f>Table216[[#This Row],[Hourly Rate             (no less than $13.71, no more than $20.00); update if required]]</f>
        <v>0</v>
      </c>
      <c r="I87" s="82">
        <v>0</v>
      </c>
      <c r="J87" s="115">
        <f t="shared" si="12"/>
        <v>20</v>
      </c>
      <c r="K87" s="115" t="str">
        <f t="shared" si="9"/>
        <v>$4.00</v>
      </c>
      <c r="L87" s="130" t="str">
        <f t="shared" si="10"/>
        <v>0</v>
      </c>
      <c r="M87" s="107">
        <f>Table217[[#This Row],[Regular Worked Hours (Excludes OT and nonworked STAT)]]+Table216[[#This Row],[Hours to Date - Cannot Exceed 640]]</f>
        <v>0</v>
      </c>
    </row>
    <row r="88" spans="1:13" s="108" customFormat="1" ht="30.75" customHeight="1" x14ac:dyDescent="0.25">
      <c r="A88" s="113">
        <f>'Information Sheet-COMPLETE 1st'!A95</f>
        <v>0</v>
      </c>
      <c r="B88" s="107">
        <f>'Information Sheet-COMPLETE 1st'!B95</f>
        <v>0</v>
      </c>
      <c r="C88" s="2"/>
      <c r="D88" s="7">
        <f>Table216[[#This Row],[Employee''s Essential Occupation; update if required]]</f>
        <v>0</v>
      </c>
      <c r="E88" s="116">
        <f t="shared" si="13"/>
        <v>1</v>
      </c>
      <c r="F88" s="116">
        <f t="shared" si="13"/>
        <v>0</v>
      </c>
      <c r="G88" s="80"/>
      <c r="H88" s="114">
        <f>Table216[[#This Row],[Hourly Rate             (no less than $13.71, no more than $20.00); update if required]]</f>
        <v>0</v>
      </c>
      <c r="I88" s="82">
        <v>0</v>
      </c>
      <c r="J88" s="115">
        <f t="shared" si="12"/>
        <v>20</v>
      </c>
      <c r="K88" s="115" t="str">
        <f t="shared" si="9"/>
        <v>$4.00</v>
      </c>
      <c r="L88" s="130" t="str">
        <f t="shared" si="10"/>
        <v>0</v>
      </c>
      <c r="M88" s="107">
        <f>Table217[[#This Row],[Regular Worked Hours (Excludes OT and nonworked STAT)]]+Table216[[#This Row],[Hours to Date - Cannot Exceed 640]]</f>
        <v>0</v>
      </c>
    </row>
    <row r="89" spans="1:13" s="108" customFormat="1" ht="30.75" customHeight="1" x14ac:dyDescent="0.25">
      <c r="A89" s="113">
        <f>'Information Sheet-COMPLETE 1st'!A96</f>
        <v>0</v>
      </c>
      <c r="B89" s="107">
        <f>'Information Sheet-COMPLETE 1st'!B96</f>
        <v>0</v>
      </c>
      <c r="C89" s="2"/>
      <c r="D89" s="7">
        <f>Table216[[#This Row],[Employee''s Essential Occupation; update if required]]</f>
        <v>0</v>
      </c>
      <c r="E89" s="116">
        <f t="shared" si="13"/>
        <v>1</v>
      </c>
      <c r="F89" s="116">
        <f t="shared" si="13"/>
        <v>0</v>
      </c>
      <c r="G89" s="80"/>
      <c r="H89" s="114">
        <f>Table216[[#This Row],[Hourly Rate             (no less than $13.71, no more than $20.00); update if required]]</f>
        <v>0</v>
      </c>
      <c r="I89" s="82">
        <v>0</v>
      </c>
      <c r="J89" s="115">
        <f t="shared" si="12"/>
        <v>20</v>
      </c>
      <c r="K89" s="115" t="str">
        <f t="shared" si="9"/>
        <v>$4.00</v>
      </c>
      <c r="L89" s="130" t="str">
        <f t="shared" si="10"/>
        <v>0</v>
      </c>
      <c r="M89" s="107">
        <f>Table217[[#This Row],[Regular Worked Hours (Excludes OT and nonworked STAT)]]+Table216[[#This Row],[Hours to Date - Cannot Exceed 640]]</f>
        <v>0</v>
      </c>
    </row>
    <row r="90" spans="1:13" s="108" customFormat="1" ht="30.75" customHeight="1" x14ac:dyDescent="0.25">
      <c r="A90" s="113">
        <f>'Information Sheet-COMPLETE 1st'!A97</f>
        <v>0</v>
      </c>
      <c r="B90" s="107">
        <f>'Information Sheet-COMPLETE 1st'!B97</f>
        <v>0</v>
      </c>
      <c r="C90" s="2"/>
      <c r="D90" s="7">
        <f>Table216[[#This Row],[Employee''s Essential Occupation; update if required]]</f>
        <v>0</v>
      </c>
      <c r="E90" s="116">
        <f t="shared" si="13"/>
        <v>1</v>
      </c>
      <c r="F90" s="116">
        <f t="shared" si="13"/>
        <v>0</v>
      </c>
      <c r="G90" s="80"/>
      <c r="H90" s="114">
        <f>Table216[[#This Row],[Hourly Rate             (no less than $13.71, no more than $20.00); update if required]]</f>
        <v>0</v>
      </c>
      <c r="I90" s="82">
        <v>0</v>
      </c>
      <c r="J90" s="115">
        <f t="shared" si="12"/>
        <v>20</v>
      </c>
      <c r="K90" s="115" t="str">
        <f t="shared" si="9"/>
        <v>$4.00</v>
      </c>
      <c r="L90" s="130" t="str">
        <f t="shared" si="10"/>
        <v>0</v>
      </c>
      <c r="M90" s="107">
        <f>Table217[[#This Row],[Regular Worked Hours (Excludes OT and nonworked STAT)]]+Table216[[#This Row],[Hours to Date - Cannot Exceed 640]]</f>
        <v>0</v>
      </c>
    </row>
    <row r="91" spans="1:13" s="108" customFormat="1" ht="30.75" customHeight="1" x14ac:dyDescent="0.25">
      <c r="A91" s="113">
        <f>'Information Sheet-COMPLETE 1st'!A98</f>
        <v>0</v>
      </c>
      <c r="B91" s="107">
        <f>'Information Sheet-COMPLETE 1st'!B98</f>
        <v>0</v>
      </c>
      <c r="C91" s="2"/>
      <c r="D91" s="7">
        <f>Table216[[#This Row],[Employee''s Essential Occupation; update if required]]</f>
        <v>0</v>
      </c>
      <c r="E91" s="116">
        <f t="shared" si="13"/>
        <v>1</v>
      </c>
      <c r="F91" s="116">
        <f t="shared" si="13"/>
        <v>0</v>
      </c>
      <c r="G91" s="80"/>
      <c r="H91" s="114">
        <f>Table216[[#This Row],[Hourly Rate             (no less than $13.71, no more than $20.00); update if required]]</f>
        <v>0</v>
      </c>
      <c r="I91" s="82">
        <v>0</v>
      </c>
      <c r="J91" s="115">
        <f t="shared" si="12"/>
        <v>20</v>
      </c>
      <c r="K91" s="115" t="str">
        <f t="shared" si="9"/>
        <v>$4.00</v>
      </c>
      <c r="L91" s="130" t="str">
        <f t="shared" si="10"/>
        <v>0</v>
      </c>
      <c r="M91" s="107">
        <f>Table217[[#This Row],[Regular Worked Hours (Excludes OT and nonworked STAT)]]+Table216[[#This Row],[Hours to Date - Cannot Exceed 640]]</f>
        <v>0</v>
      </c>
    </row>
    <row r="92" spans="1:13" s="108" customFormat="1" ht="30.75" customHeight="1" x14ac:dyDescent="0.25">
      <c r="A92" s="113">
        <f>'Information Sheet-COMPLETE 1st'!A99</f>
        <v>0</v>
      </c>
      <c r="B92" s="107">
        <f>'Information Sheet-COMPLETE 1st'!B99</f>
        <v>0</v>
      </c>
      <c r="C92" s="2"/>
      <c r="D92" s="7">
        <f>Table216[[#This Row],[Employee''s Essential Occupation; update if required]]</f>
        <v>0</v>
      </c>
      <c r="E92" s="116">
        <f t="shared" si="13"/>
        <v>1</v>
      </c>
      <c r="F92" s="116">
        <f t="shared" si="13"/>
        <v>0</v>
      </c>
      <c r="G92" s="80"/>
      <c r="H92" s="114">
        <f>Table216[[#This Row],[Hourly Rate             (no less than $13.71, no more than $20.00); update if required]]</f>
        <v>0</v>
      </c>
      <c r="I92" s="82">
        <v>0</v>
      </c>
      <c r="J92" s="115">
        <f t="shared" si="12"/>
        <v>20</v>
      </c>
      <c r="K92" s="115" t="str">
        <f t="shared" si="9"/>
        <v>$4.00</v>
      </c>
      <c r="L92" s="130" t="str">
        <f t="shared" si="10"/>
        <v>0</v>
      </c>
      <c r="M92" s="107">
        <f>Table217[[#This Row],[Regular Worked Hours (Excludes OT and nonworked STAT)]]+Table216[[#This Row],[Hours to Date - Cannot Exceed 640]]</f>
        <v>0</v>
      </c>
    </row>
    <row r="93" spans="1:13" s="108" customFormat="1" ht="30.75" customHeight="1" x14ac:dyDescent="0.25">
      <c r="A93" s="113">
        <f>'Information Sheet-COMPLETE 1st'!A100</f>
        <v>0</v>
      </c>
      <c r="B93" s="107">
        <f>'Information Sheet-COMPLETE 1st'!B100</f>
        <v>0</v>
      </c>
      <c r="C93" s="2"/>
      <c r="D93" s="7">
        <f>Table216[[#This Row],[Employee''s Essential Occupation; update if required]]</f>
        <v>0</v>
      </c>
      <c r="E93" s="116">
        <f t="shared" si="13"/>
        <v>1</v>
      </c>
      <c r="F93" s="116">
        <f t="shared" si="13"/>
        <v>0</v>
      </c>
      <c r="G93" s="80"/>
      <c r="H93" s="114">
        <f>Table216[[#This Row],[Hourly Rate             (no less than $13.71, no more than $20.00); update if required]]</f>
        <v>0</v>
      </c>
      <c r="I93" s="82">
        <v>0</v>
      </c>
      <c r="J93" s="115">
        <f t="shared" si="12"/>
        <v>20</v>
      </c>
      <c r="K93" s="115" t="str">
        <f t="shared" si="9"/>
        <v>$4.00</v>
      </c>
      <c r="L93" s="130" t="str">
        <f t="shared" si="10"/>
        <v>0</v>
      </c>
      <c r="M93" s="107">
        <f>Table217[[#This Row],[Regular Worked Hours (Excludes OT and nonworked STAT)]]+Table216[[#This Row],[Hours to Date - Cannot Exceed 640]]</f>
        <v>0</v>
      </c>
    </row>
    <row r="94" spans="1:13" s="108" customFormat="1" ht="30.75" customHeight="1" x14ac:dyDescent="0.25">
      <c r="A94" s="113">
        <f>'Information Sheet-COMPLETE 1st'!A101</f>
        <v>0</v>
      </c>
      <c r="B94" s="107">
        <f>'Information Sheet-COMPLETE 1st'!B101</f>
        <v>0</v>
      </c>
      <c r="C94" s="2"/>
      <c r="D94" s="7">
        <f>Table216[[#This Row],[Employee''s Essential Occupation; update if required]]</f>
        <v>0</v>
      </c>
      <c r="E94" s="116">
        <f t="shared" si="13"/>
        <v>1</v>
      </c>
      <c r="F94" s="116">
        <f t="shared" si="13"/>
        <v>0</v>
      </c>
      <c r="G94" s="80"/>
      <c r="H94" s="114">
        <f>Table216[[#This Row],[Hourly Rate             (no less than $13.71, no more than $20.00); update if required]]</f>
        <v>0</v>
      </c>
      <c r="I94" s="82">
        <v>0</v>
      </c>
      <c r="J94" s="115">
        <f t="shared" si="12"/>
        <v>20</v>
      </c>
      <c r="K94" s="115" t="str">
        <f t="shared" si="9"/>
        <v>$4.00</v>
      </c>
      <c r="L94" s="130" t="str">
        <f t="shared" si="10"/>
        <v>0</v>
      </c>
      <c r="M94" s="107">
        <f>Table217[[#This Row],[Regular Worked Hours (Excludes OT and nonworked STAT)]]+Table216[[#This Row],[Hours to Date - Cannot Exceed 640]]</f>
        <v>0</v>
      </c>
    </row>
    <row r="95" spans="1:13" s="108" customFormat="1" ht="30.75" customHeight="1" x14ac:dyDescent="0.25">
      <c r="A95" s="113">
        <f>'Information Sheet-COMPLETE 1st'!A102</f>
        <v>0</v>
      </c>
      <c r="B95" s="107">
        <f>'Information Sheet-COMPLETE 1st'!B102</f>
        <v>0</v>
      </c>
      <c r="C95" s="2"/>
      <c r="D95" s="7">
        <f>Table216[[#This Row],[Employee''s Essential Occupation; update if required]]</f>
        <v>0</v>
      </c>
      <c r="E95" s="116">
        <f t="shared" si="13"/>
        <v>1</v>
      </c>
      <c r="F95" s="116">
        <f t="shared" si="13"/>
        <v>0</v>
      </c>
      <c r="G95" s="80"/>
      <c r="H95" s="114">
        <f>Table216[[#This Row],[Hourly Rate             (no less than $13.71, no more than $20.00); update if required]]</f>
        <v>0</v>
      </c>
      <c r="I95" s="82">
        <v>0</v>
      </c>
      <c r="J95" s="115">
        <f t="shared" si="12"/>
        <v>20</v>
      </c>
      <c r="K95" s="115" t="str">
        <f t="shared" si="9"/>
        <v>$4.00</v>
      </c>
      <c r="L95" s="130" t="str">
        <f t="shared" si="10"/>
        <v>0</v>
      </c>
      <c r="M95" s="107">
        <f>Table217[[#This Row],[Regular Worked Hours (Excludes OT and nonworked STAT)]]+Table216[[#This Row],[Hours to Date - Cannot Exceed 640]]</f>
        <v>0</v>
      </c>
    </row>
    <row r="96" spans="1:13" s="108" customFormat="1" ht="30.75" customHeight="1" x14ac:dyDescent="0.25">
      <c r="A96" s="113">
        <f>'Information Sheet-COMPLETE 1st'!A103</f>
        <v>0</v>
      </c>
      <c r="B96" s="107">
        <f>'Information Sheet-COMPLETE 1st'!B103</f>
        <v>0</v>
      </c>
      <c r="C96" s="2"/>
      <c r="D96" s="7">
        <f>Table216[[#This Row],[Employee''s Essential Occupation; update if required]]</f>
        <v>0</v>
      </c>
      <c r="E96" s="116">
        <f t="shared" si="13"/>
        <v>1</v>
      </c>
      <c r="F96" s="116">
        <f t="shared" si="13"/>
        <v>0</v>
      </c>
      <c r="G96" s="80"/>
      <c r="H96" s="114">
        <f>Table216[[#This Row],[Hourly Rate             (no less than $13.71, no more than $20.00); update if required]]</f>
        <v>0</v>
      </c>
      <c r="I96" s="82">
        <v>0</v>
      </c>
      <c r="J96" s="115">
        <f t="shared" si="12"/>
        <v>20</v>
      </c>
      <c r="K96" s="115" t="str">
        <f t="shared" si="9"/>
        <v>$4.00</v>
      </c>
      <c r="L96" s="130" t="str">
        <f t="shared" si="10"/>
        <v>0</v>
      </c>
      <c r="M96" s="107">
        <f>Table217[[#This Row],[Regular Worked Hours (Excludes OT and nonworked STAT)]]+Table216[[#This Row],[Hours to Date - Cannot Exceed 640]]</f>
        <v>0</v>
      </c>
    </row>
    <row r="97" spans="1:13" s="108" customFormat="1" ht="30.75" customHeight="1" x14ac:dyDescent="0.25">
      <c r="A97" s="113">
        <f>'Information Sheet-COMPLETE 1st'!A104</f>
        <v>0</v>
      </c>
      <c r="B97" s="107">
        <f>'Information Sheet-COMPLETE 1st'!B104</f>
        <v>0</v>
      </c>
      <c r="C97" s="2"/>
      <c r="D97" s="7">
        <f>Table216[[#This Row],[Employee''s Essential Occupation; update if required]]</f>
        <v>0</v>
      </c>
      <c r="E97" s="116">
        <f t="shared" si="13"/>
        <v>1</v>
      </c>
      <c r="F97" s="116">
        <f t="shared" si="13"/>
        <v>0</v>
      </c>
      <c r="G97" s="80"/>
      <c r="H97" s="114">
        <f>Table216[[#This Row],[Hourly Rate             (no less than $13.71, no more than $20.00); update if required]]</f>
        <v>0</v>
      </c>
      <c r="I97" s="82">
        <v>0</v>
      </c>
      <c r="J97" s="115">
        <f t="shared" si="12"/>
        <v>20</v>
      </c>
      <c r="K97" s="115" t="str">
        <f t="shared" si="9"/>
        <v>$4.00</v>
      </c>
      <c r="L97" s="130" t="str">
        <f t="shared" si="10"/>
        <v>0</v>
      </c>
      <c r="M97" s="107">
        <f>Table217[[#This Row],[Regular Worked Hours (Excludes OT and nonworked STAT)]]+Table216[[#This Row],[Hours to Date - Cannot Exceed 640]]</f>
        <v>0</v>
      </c>
    </row>
    <row r="98" spans="1:13" s="108" customFormat="1" ht="30.75" customHeight="1" x14ac:dyDescent="0.25">
      <c r="A98" s="113">
        <f>'Information Sheet-COMPLETE 1st'!A105</f>
        <v>0</v>
      </c>
      <c r="B98" s="107">
        <f>'Information Sheet-COMPLETE 1st'!B105</f>
        <v>0</v>
      </c>
      <c r="C98" s="2"/>
      <c r="D98" s="7">
        <f>Table216[[#This Row],[Employee''s Essential Occupation; update if required]]</f>
        <v>0</v>
      </c>
      <c r="E98" s="116">
        <f t="shared" si="13"/>
        <v>1</v>
      </c>
      <c r="F98" s="116">
        <f t="shared" si="13"/>
        <v>0</v>
      </c>
      <c r="G98" s="80"/>
      <c r="H98" s="114">
        <f>Table216[[#This Row],[Hourly Rate             (no less than $13.71, no more than $20.00); update if required]]</f>
        <v>0</v>
      </c>
      <c r="I98" s="82">
        <v>0</v>
      </c>
      <c r="J98" s="115">
        <f t="shared" si="12"/>
        <v>20</v>
      </c>
      <c r="K98" s="115" t="str">
        <f t="shared" si="9"/>
        <v>$4.00</v>
      </c>
      <c r="L98" s="130" t="str">
        <f t="shared" si="10"/>
        <v>0</v>
      </c>
      <c r="M98" s="107">
        <f>Table217[[#This Row],[Regular Worked Hours (Excludes OT and nonworked STAT)]]+Table216[[#This Row],[Hours to Date - Cannot Exceed 640]]</f>
        <v>0</v>
      </c>
    </row>
    <row r="99" spans="1:13" s="108" customFormat="1" ht="30.75" customHeight="1" x14ac:dyDescent="0.25">
      <c r="A99" s="113">
        <f>'Information Sheet-COMPLETE 1st'!A106</f>
        <v>0</v>
      </c>
      <c r="B99" s="107">
        <f>'Information Sheet-COMPLETE 1st'!B106</f>
        <v>0</v>
      </c>
      <c r="C99" s="2"/>
      <c r="D99" s="7">
        <f>Table216[[#This Row],[Employee''s Essential Occupation; update if required]]</f>
        <v>0</v>
      </c>
      <c r="E99" s="116">
        <f t="shared" si="13"/>
        <v>1</v>
      </c>
      <c r="F99" s="116">
        <f t="shared" si="13"/>
        <v>0</v>
      </c>
      <c r="G99" s="80"/>
      <c r="H99" s="114">
        <f>Table216[[#This Row],[Hourly Rate             (no less than $13.71, no more than $20.00); update if required]]</f>
        <v>0</v>
      </c>
      <c r="I99" s="82">
        <v>0</v>
      </c>
      <c r="J99" s="115">
        <f t="shared" si="12"/>
        <v>20</v>
      </c>
      <c r="K99" s="115" t="str">
        <f t="shared" si="9"/>
        <v>$4.00</v>
      </c>
      <c r="L99" s="130" t="str">
        <f t="shared" si="10"/>
        <v>0</v>
      </c>
      <c r="M99" s="107">
        <f>Table217[[#This Row],[Regular Worked Hours (Excludes OT and nonworked STAT)]]+Table216[[#This Row],[Hours to Date - Cannot Exceed 640]]</f>
        <v>0</v>
      </c>
    </row>
    <row r="100" spans="1:13" s="108" customFormat="1" ht="30.75" customHeight="1" x14ac:dyDescent="0.25">
      <c r="A100" s="113">
        <f>'Information Sheet-COMPLETE 1st'!A107</f>
        <v>0</v>
      </c>
      <c r="B100" s="107">
        <f>'Information Sheet-COMPLETE 1st'!B107</f>
        <v>0</v>
      </c>
      <c r="C100" s="2"/>
      <c r="D100" s="7">
        <f>Table216[[#This Row],[Employee''s Essential Occupation; update if required]]</f>
        <v>0</v>
      </c>
      <c r="E100" s="116">
        <f t="shared" si="13"/>
        <v>1</v>
      </c>
      <c r="F100" s="116">
        <f t="shared" si="13"/>
        <v>0</v>
      </c>
      <c r="G100" s="80"/>
      <c r="H100" s="114">
        <f>Table216[[#This Row],[Hourly Rate             (no less than $13.71, no more than $20.00); update if required]]</f>
        <v>0</v>
      </c>
      <c r="I100" s="82">
        <v>0</v>
      </c>
      <c r="J100" s="115">
        <f t="shared" si="12"/>
        <v>20</v>
      </c>
      <c r="K100" s="115" t="str">
        <f t="shared" si="9"/>
        <v>$4.00</v>
      </c>
      <c r="L100" s="130" t="str">
        <f t="shared" si="10"/>
        <v>0</v>
      </c>
      <c r="M100" s="107">
        <f>Table217[[#This Row],[Regular Worked Hours (Excludes OT and nonworked STAT)]]+Table216[[#This Row],[Hours to Date - Cannot Exceed 640]]</f>
        <v>0</v>
      </c>
    </row>
    <row r="101" spans="1:13" s="108" customFormat="1" ht="30.75" customHeight="1" x14ac:dyDescent="0.25">
      <c r="A101" s="113">
        <f>'Information Sheet-COMPLETE 1st'!A108</f>
        <v>0</v>
      </c>
      <c r="B101" s="107">
        <f>'Information Sheet-COMPLETE 1st'!B108</f>
        <v>0</v>
      </c>
      <c r="C101" s="2"/>
      <c r="D101" s="7">
        <f>Table216[[#This Row],[Employee''s Essential Occupation; update if required]]</f>
        <v>0</v>
      </c>
      <c r="E101" s="116">
        <f t="shared" si="13"/>
        <v>1</v>
      </c>
      <c r="F101" s="116">
        <f t="shared" si="13"/>
        <v>0</v>
      </c>
      <c r="G101" s="80"/>
      <c r="H101" s="114">
        <f>Table216[[#This Row],[Hourly Rate             (no less than $13.71, no more than $20.00); update if required]]</f>
        <v>0</v>
      </c>
      <c r="I101" s="82">
        <v>0</v>
      </c>
      <c r="J101" s="115">
        <f t="shared" si="12"/>
        <v>20</v>
      </c>
      <c r="K101" s="115" t="str">
        <f t="shared" si="9"/>
        <v>$4.00</v>
      </c>
      <c r="L101" s="130" t="str">
        <f t="shared" si="10"/>
        <v>0</v>
      </c>
      <c r="M101" s="107">
        <f>Table217[[#This Row],[Regular Worked Hours (Excludes OT and nonworked STAT)]]+Table216[[#This Row],[Hours to Date - Cannot Exceed 640]]</f>
        <v>0</v>
      </c>
    </row>
    <row r="102" spans="1:13" s="108" customFormat="1" ht="30.75" customHeight="1" x14ac:dyDescent="0.25">
      <c r="A102" s="113">
        <f>'Information Sheet-COMPLETE 1st'!A109</f>
        <v>0</v>
      </c>
      <c r="B102" s="107">
        <f>'Information Sheet-COMPLETE 1st'!B109</f>
        <v>0</v>
      </c>
      <c r="C102" s="2"/>
      <c r="D102" s="7">
        <f>Table216[[#This Row],[Employee''s Essential Occupation; update if required]]</f>
        <v>0</v>
      </c>
      <c r="E102" s="116">
        <f t="shared" si="13"/>
        <v>1</v>
      </c>
      <c r="F102" s="116">
        <f t="shared" si="13"/>
        <v>0</v>
      </c>
      <c r="G102" s="80"/>
      <c r="H102" s="114">
        <f>Table216[[#This Row],[Hourly Rate             (no less than $13.71, no more than $20.00); update if required]]</f>
        <v>0</v>
      </c>
      <c r="I102" s="82">
        <v>0</v>
      </c>
      <c r="J102" s="115">
        <f t="shared" si="12"/>
        <v>20</v>
      </c>
      <c r="K102" s="115" t="str">
        <f t="shared" ref="K102:K106" si="14">IF(AND(J102&lt;=3.99,L109&gt;(-100)),J102,"$4.00")</f>
        <v>$4.00</v>
      </c>
      <c r="L102" s="130" t="str">
        <f t="shared" ref="L102:L106" si="15">IF(OR(H102&gt;19.99,H102&lt;13.71),"0",I102*K102)</f>
        <v>0</v>
      </c>
      <c r="M102" s="107">
        <f>Table217[[#This Row],[Regular Worked Hours (Excludes OT and nonworked STAT)]]+Table216[[#This Row],[Hours to Date - Cannot Exceed 640]]</f>
        <v>0</v>
      </c>
    </row>
    <row r="103" spans="1:13" s="108" customFormat="1" ht="30.75" customHeight="1" x14ac:dyDescent="0.25">
      <c r="A103" s="113">
        <f>'Information Sheet-COMPLETE 1st'!A110</f>
        <v>0</v>
      </c>
      <c r="B103" s="107">
        <f>'Information Sheet-COMPLETE 1st'!B110</f>
        <v>0</v>
      </c>
      <c r="C103" s="2"/>
      <c r="D103" s="7">
        <f>Table216[[#This Row],[Employee''s Essential Occupation; update if required]]</f>
        <v>0</v>
      </c>
      <c r="E103" s="116">
        <f t="shared" ref="E103:F106" si="16">E102</f>
        <v>1</v>
      </c>
      <c r="F103" s="116">
        <f t="shared" si="16"/>
        <v>0</v>
      </c>
      <c r="G103" s="80"/>
      <c r="H103" s="114">
        <f>Table216[[#This Row],[Hourly Rate             (no less than $13.71, no more than $20.00); update if required]]</f>
        <v>0</v>
      </c>
      <c r="I103" s="82">
        <v>0</v>
      </c>
      <c r="J103" s="115">
        <f t="shared" si="12"/>
        <v>20</v>
      </c>
      <c r="K103" s="115" t="str">
        <f t="shared" si="14"/>
        <v>$4.00</v>
      </c>
      <c r="L103" s="130" t="str">
        <f t="shared" si="15"/>
        <v>0</v>
      </c>
      <c r="M103" s="107">
        <f>Table217[[#This Row],[Regular Worked Hours (Excludes OT and nonworked STAT)]]+Table216[[#This Row],[Hours to Date - Cannot Exceed 640]]</f>
        <v>0</v>
      </c>
    </row>
    <row r="104" spans="1:13" s="108" customFormat="1" ht="30.75" customHeight="1" x14ac:dyDescent="0.25">
      <c r="A104" s="113">
        <f>'Information Sheet-COMPLETE 1st'!A111</f>
        <v>0</v>
      </c>
      <c r="B104" s="107">
        <f>'Information Sheet-COMPLETE 1st'!B111</f>
        <v>0</v>
      </c>
      <c r="C104" s="2"/>
      <c r="D104" s="7">
        <f>Table216[[#This Row],[Employee''s Essential Occupation; update if required]]</f>
        <v>0</v>
      </c>
      <c r="E104" s="116">
        <f t="shared" si="16"/>
        <v>1</v>
      </c>
      <c r="F104" s="116">
        <f t="shared" si="16"/>
        <v>0</v>
      </c>
      <c r="G104" s="80"/>
      <c r="H104" s="114">
        <f>Table216[[#This Row],[Hourly Rate             (no less than $13.71, no more than $20.00); update if required]]</f>
        <v>0</v>
      </c>
      <c r="I104" s="82">
        <v>0</v>
      </c>
      <c r="J104" s="115">
        <f t="shared" si="12"/>
        <v>20</v>
      </c>
      <c r="K104" s="115" t="str">
        <f t="shared" si="14"/>
        <v>$4.00</v>
      </c>
      <c r="L104" s="130" t="str">
        <f t="shared" si="15"/>
        <v>0</v>
      </c>
      <c r="M104" s="107">
        <f>Table217[[#This Row],[Regular Worked Hours (Excludes OT and nonworked STAT)]]+Table216[[#This Row],[Hours to Date - Cannot Exceed 640]]</f>
        <v>0</v>
      </c>
    </row>
    <row r="105" spans="1:13" s="108" customFormat="1" ht="30.75" customHeight="1" x14ac:dyDescent="0.25">
      <c r="A105" s="113">
        <f>'Information Sheet-COMPLETE 1st'!A112</f>
        <v>0</v>
      </c>
      <c r="B105" s="107">
        <f>'Information Sheet-COMPLETE 1st'!B112</f>
        <v>0</v>
      </c>
      <c r="C105" s="2"/>
      <c r="D105" s="7">
        <f>Table216[[#This Row],[Employee''s Essential Occupation; update if required]]</f>
        <v>0</v>
      </c>
      <c r="E105" s="116">
        <f t="shared" si="16"/>
        <v>1</v>
      </c>
      <c r="F105" s="116">
        <f t="shared" si="16"/>
        <v>0</v>
      </c>
      <c r="G105" s="80"/>
      <c r="H105" s="114">
        <f>Table216[[#This Row],[Hourly Rate             (no less than $13.71, no more than $20.00); update if required]]</f>
        <v>0</v>
      </c>
      <c r="I105" s="82">
        <v>0</v>
      </c>
      <c r="J105" s="115">
        <f t="shared" si="12"/>
        <v>20</v>
      </c>
      <c r="K105" s="115" t="str">
        <f t="shared" si="14"/>
        <v>$4.00</v>
      </c>
      <c r="L105" s="130" t="str">
        <f t="shared" si="15"/>
        <v>0</v>
      </c>
      <c r="M105" s="107">
        <f>Table217[[#This Row],[Regular Worked Hours (Excludes OT and nonworked STAT)]]+Table216[[#This Row],[Hours to Date - Cannot Exceed 640]]</f>
        <v>0</v>
      </c>
    </row>
    <row r="106" spans="1:13" s="108" customFormat="1" ht="30.75" customHeight="1" x14ac:dyDescent="0.25">
      <c r="A106" s="113">
        <f>'Information Sheet-COMPLETE 1st'!A113</f>
        <v>0</v>
      </c>
      <c r="B106" s="107">
        <f>'Information Sheet-COMPLETE 1st'!B113</f>
        <v>0</v>
      </c>
      <c r="C106" s="2"/>
      <c r="D106" s="7">
        <f>Table216[[#This Row],[Employee''s Essential Occupation; update if required]]</f>
        <v>0</v>
      </c>
      <c r="E106" s="116">
        <f t="shared" si="16"/>
        <v>1</v>
      </c>
      <c r="F106" s="116">
        <f t="shared" si="16"/>
        <v>0</v>
      </c>
      <c r="G106" s="80"/>
      <c r="H106" s="114">
        <f>Table216[[#This Row],[Hourly Rate             (no less than $13.71, no more than $20.00); update if required]]</f>
        <v>0</v>
      </c>
      <c r="I106" s="82">
        <v>0</v>
      </c>
      <c r="J106" s="115">
        <f t="shared" si="12"/>
        <v>20</v>
      </c>
      <c r="K106" s="115" t="str">
        <f t="shared" si="14"/>
        <v>$4.00</v>
      </c>
      <c r="L106" s="130" t="str">
        <f t="shared" si="15"/>
        <v>0</v>
      </c>
      <c r="M106" s="107">
        <f>Table217[[#This Row],[Regular Worked Hours (Excludes OT and nonworked STAT)]]+Table216[[#This Row],[Hours to Date - Cannot Exceed 640]]</f>
        <v>0</v>
      </c>
    </row>
    <row r="107" spans="1:13" s="109" customFormat="1" ht="16.5" x14ac:dyDescent="0.3">
      <c r="C107" s="76"/>
      <c r="D107" s="76"/>
      <c r="E107" s="76"/>
      <c r="F107" s="151" t="s">
        <v>73</v>
      </c>
      <c r="G107" s="151"/>
      <c r="H107" s="151"/>
      <c r="I107" s="151"/>
      <c r="J107" s="151"/>
      <c r="K107" s="124"/>
      <c r="L107" s="110">
        <f>IF(F6&gt;44242, 0,SUM(L6:L106))</f>
        <v>0</v>
      </c>
    </row>
  </sheetData>
  <sheetProtection password="CDD8" sheet="1" selectLockedCells="1" autoFilter="0"/>
  <mergeCells count="3">
    <mergeCell ref="B2:L2"/>
    <mergeCell ref="F107:J107"/>
    <mergeCell ref="A1:M1"/>
  </mergeCells>
  <conditionalFormatting sqref="H6:H106">
    <cfRule type="cellIs" dxfId="178" priority="4" operator="lessThan">
      <formula>13.71</formula>
    </cfRule>
    <cfRule type="cellIs" dxfId="177" priority="7" operator="greaterThan">
      <formula>19.99</formula>
    </cfRule>
    <cfRule type="cellIs" dxfId="176" priority="8" operator="greaterThan">
      <formula>20</formula>
    </cfRule>
  </conditionalFormatting>
  <conditionalFormatting sqref="C6:C106">
    <cfRule type="cellIs" dxfId="175" priority="6" operator="equal">
      <formula>"NO"</formula>
    </cfRule>
  </conditionalFormatting>
  <conditionalFormatting sqref="E6 F6">
    <cfRule type="cellIs" dxfId="174" priority="5" operator="lessThan">
      <formula>44119</formula>
    </cfRule>
  </conditionalFormatting>
  <conditionalFormatting sqref="M6:M106">
    <cfRule type="cellIs" dxfId="173" priority="3" operator="greaterThan">
      <formula>640</formula>
    </cfRule>
  </conditionalFormatting>
  <conditionalFormatting sqref="F6">
    <cfRule type="cellIs" dxfId="172" priority="1" operator="greaterThan">
      <formula>44242</formula>
    </cfRule>
  </conditionalFormatting>
  <hyperlinks>
    <hyperlink ref="A8:B8" r:id="rId1" display="Active/In Compliance with Corporate Affairs "/>
  </hyperlinks>
  <pageMargins left="0.7" right="0.7" top="0.75" bottom="0.75" header="0.3" footer="0.3"/>
  <pageSetup paperSize="5" scale="76" fitToHeight="0" orientation="landscape" r:id="rId2"/>
  <headerFooter>
    <oddHeader>&amp;A</oddHead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LIST!$C$1:$C$2</xm:f>
          </x14:formula1>
          <xm:sqref>C6:C106</xm:sqref>
        </x14:dataValidation>
        <x14:dataValidation type="list" allowBlank="1" showInputMessage="1" showErrorMessage="1">
          <x14:formula1>
            <xm:f>LIST!$D$5:$D$6</xm:f>
          </x14:formula1>
          <xm:sqref>G6:G106</xm:sqref>
        </x14:dataValidation>
        <x14:dataValidation type="list" allowBlank="1" showInputMessage="1" showErrorMessage="1">
          <x14:formula1>
            <xm:f>LIST!#REF!</xm:f>
          </x14:formula1>
          <xm:sqref>B110:B116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LIST</vt:lpstr>
      <vt:lpstr>Advance - IF REQUIRED</vt:lpstr>
      <vt:lpstr>INSTRUCTIONS</vt:lpstr>
      <vt:lpstr>Information Sheet-COMPLETE 1st</vt:lpstr>
      <vt:lpstr>Period One</vt:lpstr>
      <vt:lpstr>Period Two</vt:lpstr>
      <vt:lpstr>Period Three</vt:lpstr>
      <vt:lpstr>Period Four</vt:lpstr>
      <vt:lpstr>Period Five</vt:lpstr>
      <vt:lpstr>Period Six</vt:lpstr>
      <vt:lpstr>Period Seven</vt:lpstr>
      <vt:lpstr>Period Eight</vt:lpstr>
      <vt:lpstr>Employee Summary</vt:lpstr>
      <vt:lpstr>Payment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Shirley.Ng</dc:creator>
  <cp:lastModifiedBy>Shirley.Ng</cp:lastModifiedBy>
  <cp:lastPrinted>2020-11-25T17:39:08Z</cp:lastPrinted>
  <dcterms:created xsi:type="dcterms:W3CDTF">2020-05-28T17:22:38Z</dcterms:created>
  <dcterms:modified xsi:type="dcterms:W3CDTF">2020-12-04T15:37:05Z</dcterms:modified>
</cp:coreProperties>
</file>