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vdi-profiles\home\dktopps\Downloads\"/>
    </mc:Choice>
  </mc:AlternateContent>
  <workbookProtection workbookPassword="CDD8" lockStructure="1"/>
  <bookViews>
    <workbookView xWindow="0" yWindow="0" windowWidth="25200" windowHeight="11850" firstSheet="2" activeTab="4"/>
  </bookViews>
  <sheets>
    <sheet name="LIST" sheetId="2" state="hidden" r:id="rId1"/>
    <sheet name="Advance - IF REQUIRED" sheetId="12" state="hidden" r:id="rId2"/>
    <sheet name="INSTRUCTIONS" sheetId="17" r:id="rId3"/>
    <sheet name="Information Sheet-COMPLETE 1st" sheetId="16" r:id="rId4"/>
    <sheet name="Period One" sheetId="1" r:id="rId5"/>
    <sheet name="Period Two" sheetId="5" r:id="rId6"/>
    <sheet name="Period Three" sheetId="6" r:id="rId7"/>
    <sheet name="Period Four" sheetId="7" r:id="rId8"/>
    <sheet name="Period Five" sheetId="8" r:id="rId9"/>
    <sheet name="Period Six" sheetId="9" r:id="rId10"/>
    <sheet name="Period Seven" sheetId="10" r:id="rId11"/>
    <sheet name="Period Eight" sheetId="11" r:id="rId12"/>
    <sheet name="Employee Summary" sheetId="15" r:id="rId13"/>
    <sheet name="Payment Summary" sheetId="14" state="hidden" r:id="rId1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6" i="14" l="1"/>
  <c r="D6" i="7" l="1"/>
  <c r="H6" i="5"/>
  <c r="L18" i="11" l="1"/>
  <c r="L19" i="11"/>
  <c r="L20" i="11"/>
  <c r="L21" i="11"/>
  <c r="L22" i="11"/>
  <c r="L23" i="11"/>
  <c r="L24" i="11"/>
  <c r="L25" i="11"/>
  <c r="K18" i="11" s="1"/>
  <c r="L26" i="11"/>
  <c r="K19" i="11" s="1"/>
  <c r="L27" i="11"/>
  <c r="K20" i="11" s="1"/>
  <c r="L28" i="11"/>
  <c r="L29" i="11"/>
  <c r="L30" i="11"/>
  <c r="K23" i="11" s="1"/>
  <c r="L31" i="11"/>
  <c r="K24" i="11" s="1"/>
  <c r="L32" i="11"/>
  <c r="K25" i="11" s="1"/>
  <c r="L33" i="11"/>
  <c r="K26" i="11" s="1"/>
  <c r="L34" i="11"/>
  <c r="K27" i="11" s="1"/>
  <c r="L35" i="11"/>
  <c r="K28" i="11" s="1"/>
  <c r="L36" i="11"/>
  <c r="K29" i="11" s="1"/>
  <c r="L37" i="11"/>
  <c r="K30" i="11" s="1"/>
  <c r="L38" i="11"/>
  <c r="K31" i="11" s="1"/>
  <c r="L39" i="11"/>
  <c r="K32" i="11" s="1"/>
  <c r="L40" i="11"/>
  <c r="K33" i="11" s="1"/>
  <c r="L41" i="11"/>
  <c r="K34" i="11" s="1"/>
  <c r="L42" i="11"/>
  <c r="K35" i="11" s="1"/>
  <c r="L43" i="11"/>
  <c r="K36" i="11" s="1"/>
  <c r="L44" i="11"/>
  <c r="K37" i="11" s="1"/>
  <c r="L45" i="11"/>
  <c r="L46" i="11"/>
  <c r="K39" i="11" s="1"/>
  <c r="L47" i="11"/>
  <c r="K40" i="11" s="1"/>
  <c r="L48" i="11"/>
  <c r="K41" i="11" s="1"/>
  <c r="L49" i="11"/>
  <c r="K42" i="11" s="1"/>
  <c r="L50" i="11"/>
  <c r="K43" i="11" s="1"/>
  <c r="L51" i="11"/>
  <c r="K44" i="11" s="1"/>
  <c r="L52" i="11"/>
  <c r="K45" i="11" s="1"/>
  <c r="L53" i="11"/>
  <c r="K46" i="11" s="1"/>
  <c r="L54" i="11"/>
  <c r="K47" i="11" s="1"/>
  <c r="L55" i="11"/>
  <c r="K48" i="11" s="1"/>
  <c r="L56" i="11"/>
  <c r="K49" i="11" s="1"/>
  <c r="L57" i="11"/>
  <c r="K50" i="11" s="1"/>
  <c r="L58" i="11"/>
  <c r="K51" i="11" s="1"/>
  <c r="L59" i="11"/>
  <c r="K52" i="11" s="1"/>
  <c r="L60" i="11"/>
  <c r="K53" i="11" s="1"/>
  <c r="L61" i="11"/>
  <c r="L62" i="11"/>
  <c r="K55" i="11" s="1"/>
  <c r="L63" i="11"/>
  <c r="K56" i="11" s="1"/>
  <c r="L64" i="11"/>
  <c r="L65" i="11"/>
  <c r="K58" i="11" s="1"/>
  <c r="L66" i="11"/>
  <c r="K59" i="11" s="1"/>
  <c r="L67" i="11"/>
  <c r="K60" i="11" s="1"/>
  <c r="L68" i="11"/>
  <c r="K61" i="11" s="1"/>
  <c r="L69" i="11"/>
  <c r="K62" i="11" s="1"/>
  <c r="L70" i="11"/>
  <c r="K63" i="11" s="1"/>
  <c r="L71" i="11"/>
  <c r="K64" i="11" s="1"/>
  <c r="L72" i="11"/>
  <c r="K65" i="11" s="1"/>
  <c r="L73" i="11"/>
  <c r="K66" i="11" s="1"/>
  <c r="L74" i="11"/>
  <c r="K67" i="11" s="1"/>
  <c r="L75" i="11"/>
  <c r="K68" i="11" s="1"/>
  <c r="L76" i="11"/>
  <c r="K69" i="11" s="1"/>
  <c r="L77" i="11"/>
  <c r="L78" i="11"/>
  <c r="K71" i="11" s="1"/>
  <c r="L79" i="11"/>
  <c r="K72" i="11" s="1"/>
  <c r="L80" i="11"/>
  <c r="K73" i="11" s="1"/>
  <c r="L81" i="11"/>
  <c r="K74" i="11" s="1"/>
  <c r="L82" i="11"/>
  <c r="K75" i="11" s="1"/>
  <c r="L83" i="11"/>
  <c r="K76" i="11" s="1"/>
  <c r="L84" i="11"/>
  <c r="K77" i="11" s="1"/>
  <c r="L85" i="11"/>
  <c r="K78" i="11" s="1"/>
  <c r="L86" i="11"/>
  <c r="K79" i="11" s="1"/>
  <c r="L87" i="11"/>
  <c r="K80" i="11" s="1"/>
  <c r="L88" i="11"/>
  <c r="K81" i="11" s="1"/>
  <c r="L89" i="11"/>
  <c r="K82" i="11" s="1"/>
  <c r="L90" i="11"/>
  <c r="K83" i="11" s="1"/>
  <c r="L91" i="11"/>
  <c r="K84" i="11" s="1"/>
  <c r="L92" i="11"/>
  <c r="K85" i="11" s="1"/>
  <c r="L93" i="11"/>
  <c r="K86" i="11" s="1"/>
  <c r="L94" i="11"/>
  <c r="K87" i="11" s="1"/>
  <c r="L95" i="11"/>
  <c r="K88" i="11" s="1"/>
  <c r="L96" i="11"/>
  <c r="K89" i="11" s="1"/>
  <c r="L97" i="11"/>
  <c r="L98" i="11"/>
  <c r="K91" i="11" s="1"/>
  <c r="L99" i="11"/>
  <c r="K92" i="11" s="1"/>
  <c r="L100" i="11"/>
  <c r="K93" i="11" s="1"/>
  <c r="L101" i="11"/>
  <c r="K94" i="11" s="1"/>
  <c r="L102" i="11"/>
  <c r="K95" i="11" s="1"/>
  <c r="L103" i="11"/>
  <c r="K96" i="11" s="1"/>
  <c r="L104" i="11"/>
  <c r="K97" i="11" s="1"/>
  <c r="L105" i="11"/>
  <c r="K98" i="11" s="1"/>
  <c r="L106" i="11"/>
  <c r="K99" i="11" s="1"/>
  <c r="K21" i="11"/>
  <c r="K22" i="11"/>
  <c r="K38" i="11"/>
  <c r="K54" i="11"/>
  <c r="K57" i="11"/>
  <c r="K70" i="11"/>
  <c r="K90" i="11"/>
  <c r="K101" i="11"/>
  <c r="K102" i="11"/>
  <c r="K103" i="11"/>
  <c r="K104" i="11"/>
  <c r="K105" i="11"/>
  <c r="K106" i="11"/>
  <c r="L18" i="10"/>
  <c r="L19" i="10"/>
  <c r="L20" i="10"/>
  <c r="L21" i="10"/>
  <c r="L22" i="10"/>
  <c r="L23" i="10"/>
  <c r="L24" i="10"/>
  <c r="L25" i="10"/>
  <c r="K18" i="10" s="1"/>
  <c r="L26" i="10"/>
  <c r="L27" i="10"/>
  <c r="K20" i="10" s="1"/>
  <c r="L28" i="10"/>
  <c r="L29" i="10"/>
  <c r="K22" i="10" s="1"/>
  <c r="L30" i="10"/>
  <c r="K23" i="10" s="1"/>
  <c r="L31" i="10"/>
  <c r="K24" i="10" s="1"/>
  <c r="L32" i="10"/>
  <c r="K25" i="10" s="1"/>
  <c r="L33" i="10"/>
  <c r="K26" i="10" s="1"/>
  <c r="L34" i="10"/>
  <c r="L35" i="10"/>
  <c r="K28" i="10" s="1"/>
  <c r="L36" i="10"/>
  <c r="K29" i="10" s="1"/>
  <c r="L37" i="10"/>
  <c r="K30" i="10" s="1"/>
  <c r="L38" i="10"/>
  <c r="L39" i="10"/>
  <c r="K32" i="10" s="1"/>
  <c r="L40" i="10"/>
  <c r="K33" i="10" s="1"/>
  <c r="L41" i="10"/>
  <c r="K34" i="10" s="1"/>
  <c r="L42" i="10"/>
  <c r="L43" i="10"/>
  <c r="K36" i="10" s="1"/>
  <c r="L44" i="10"/>
  <c r="K37" i="10" s="1"/>
  <c r="L45" i="10"/>
  <c r="K38" i="10" s="1"/>
  <c r="L46" i="10"/>
  <c r="L47" i="10"/>
  <c r="K40" i="10" s="1"/>
  <c r="L48" i="10"/>
  <c r="K41" i="10" s="1"/>
  <c r="L49" i="10"/>
  <c r="K42" i="10" s="1"/>
  <c r="L50" i="10"/>
  <c r="L51" i="10"/>
  <c r="K44" i="10" s="1"/>
  <c r="L52" i="10"/>
  <c r="K45" i="10" s="1"/>
  <c r="L53" i="10"/>
  <c r="K46" i="10" s="1"/>
  <c r="L54" i="10"/>
  <c r="L55" i="10"/>
  <c r="K48" i="10" s="1"/>
  <c r="L56" i="10"/>
  <c r="K49" i="10" s="1"/>
  <c r="L57" i="10"/>
  <c r="K50" i="10" s="1"/>
  <c r="L58" i="10"/>
  <c r="K51" i="10" s="1"/>
  <c r="L59" i="10"/>
  <c r="K52" i="10" s="1"/>
  <c r="L60" i="10"/>
  <c r="K53" i="10" s="1"/>
  <c r="L61" i="10"/>
  <c r="K54" i="10" s="1"/>
  <c r="L62" i="10"/>
  <c r="L63" i="10"/>
  <c r="K56" i="10" s="1"/>
  <c r="L64" i="10"/>
  <c r="K57" i="10" s="1"/>
  <c r="L65" i="10"/>
  <c r="K58" i="10" s="1"/>
  <c r="L66" i="10"/>
  <c r="L67" i="10"/>
  <c r="K60" i="10" s="1"/>
  <c r="L68" i="10"/>
  <c r="K61" i="10" s="1"/>
  <c r="L69" i="10"/>
  <c r="K62" i="10" s="1"/>
  <c r="L70" i="10"/>
  <c r="L71" i="10"/>
  <c r="K64" i="10" s="1"/>
  <c r="L72" i="10"/>
  <c r="K65" i="10" s="1"/>
  <c r="L73" i="10"/>
  <c r="K66" i="10" s="1"/>
  <c r="L74" i="10"/>
  <c r="L75" i="10"/>
  <c r="K68" i="10" s="1"/>
  <c r="L76" i="10"/>
  <c r="K69" i="10" s="1"/>
  <c r="L77" i="10"/>
  <c r="K70" i="10" s="1"/>
  <c r="L78" i="10"/>
  <c r="L79" i="10"/>
  <c r="K72" i="10" s="1"/>
  <c r="L80" i="10"/>
  <c r="K73" i="10" s="1"/>
  <c r="L81" i="10"/>
  <c r="K74" i="10" s="1"/>
  <c r="L82" i="10"/>
  <c r="L83" i="10"/>
  <c r="K76" i="10" s="1"/>
  <c r="L84" i="10"/>
  <c r="K77" i="10" s="1"/>
  <c r="L85" i="10"/>
  <c r="K78" i="10" s="1"/>
  <c r="L86" i="10"/>
  <c r="K79" i="10" s="1"/>
  <c r="L87" i="10"/>
  <c r="K80" i="10" s="1"/>
  <c r="L88" i="10"/>
  <c r="K81" i="10" s="1"/>
  <c r="L89" i="10"/>
  <c r="K82" i="10" s="1"/>
  <c r="L90" i="10"/>
  <c r="L91" i="10"/>
  <c r="K84" i="10" s="1"/>
  <c r="L92" i="10"/>
  <c r="K85" i="10" s="1"/>
  <c r="L93" i="10"/>
  <c r="K86" i="10" s="1"/>
  <c r="L94" i="10"/>
  <c r="L95" i="10"/>
  <c r="K88" i="10" s="1"/>
  <c r="L96" i="10"/>
  <c r="K89" i="10" s="1"/>
  <c r="L97" i="10"/>
  <c r="K90" i="10" s="1"/>
  <c r="L98" i="10"/>
  <c r="L99" i="10"/>
  <c r="L100" i="10"/>
  <c r="K93" i="10" s="1"/>
  <c r="L101" i="10"/>
  <c r="K94" i="10" s="1"/>
  <c r="L102" i="10"/>
  <c r="L103" i="10"/>
  <c r="K96" i="10" s="1"/>
  <c r="L104" i="10"/>
  <c r="K97" i="10" s="1"/>
  <c r="L105" i="10"/>
  <c r="K98" i="10" s="1"/>
  <c r="L106" i="10"/>
  <c r="L18" i="9"/>
  <c r="L19" i="9"/>
  <c r="L20" i="9"/>
  <c r="L21" i="9"/>
  <c r="L22" i="9"/>
  <c r="L23" i="9"/>
  <c r="L24" i="9"/>
  <c r="L25" i="9"/>
  <c r="K18" i="9" s="1"/>
  <c r="L26" i="9"/>
  <c r="K19" i="9" s="1"/>
  <c r="L27" i="9"/>
  <c r="K20" i="9" s="1"/>
  <c r="L28" i="9"/>
  <c r="L29" i="9"/>
  <c r="K22" i="9" s="1"/>
  <c r="L30" i="9"/>
  <c r="K23" i="9" s="1"/>
  <c r="L31" i="9"/>
  <c r="K24" i="9" s="1"/>
  <c r="L32" i="9"/>
  <c r="L33" i="9"/>
  <c r="K26" i="9" s="1"/>
  <c r="L34" i="9"/>
  <c r="K27" i="9" s="1"/>
  <c r="L35" i="9"/>
  <c r="K28" i="9" s="1"/>
  <c r="L36" i="9"/>
  <c r="L37" i="9"/>
  <c r="K30" i="9" s="1"/>
  <c r="L38" i="9"/>
  <c r="K31" i="9" s="1"/>
  <c r="L39" i="9"/>
  <c r="K32" i="9" s="1"/>
  <c r="L40" i="9"/>
  <c r="L41" i="9"/>
  <c r="K34" i="9" s="1"/>
  <c r="L42" i="9"/>
  <c r="K35" i="9" s="1"/>
  <c r="L43" i="9"/>
  <c r="K36" i="9" s="1"/>
  <c r="L44" i="9"/>
  <c r="K37" i="9" s="1"/>
  <c r="L45" i="9"/>
  <c r="K38" i="9" s="1"/>
  <c r="L46" i="9"/>
  <c r="K39" i="9" s="1"/>
  <c r="L47" i="9"/>
  <c r="K40" i="9" s="1"/>
  <c r="L48" i="9"/>
  <c r="L49" i="9"/>
  <c r="K42" i="9" s="1"/>
  <c r="L50" i="9"/>
  <c r="K43" i="9" s="1"/>
  <c r="L51" i="9"/>
  <c r="K44" i="9" s="1"/>
  <c r="L52" i="9"/>
  <c r="L53" i="9"/>
  <c r="K46" i="9" s="1"/>
  <c r="L54" i="9"/>
  <c r="K47" i="9" s="1"/>
  <c r="L55" i="9"/>
  <c r="K48" i="9" s="1"/>
  <c r="L56" i="9"/>
  <c r="L57" i="9"/>
  <c r="K50" i="9" s="1"/>
  <c r="L58" i="9"/>
  <c r="K51" i="9" s="1"/>
  <c r="L59" i="9"/>
  <c r="K52" i="9" s="1"/>
  <c r="L60" i="9"/>
  <c r="L61" i="9"/>
  <c r="K54" i="9" s="1"/>
  <c r="L62" i="9"/>
  <c r="K55" i="9" s="1"/>
  <c r="L63" i="9"/>
  <c r="K56" i="9" s="1"/>
  <c r="L64" i="9"/>
  <c r="L65" i="9"/>
  <c r="K58" i="9" s="1"/>
  <c r="L66" i="9"/>
  <c r="K59" i="9" s="1"/>
  <c r="L67" i="9"/>
  <c r="K60" i="9" s="1"/>
  <c r="L68" i="9"/>
  <c r="L69" i="9"/>
  <c r="L70" i="9"/>
  <c r="K63" i="9" s="1"/>
  <c r="L71" i="9"/>
  <c r="K64" i="9" s="1"/>
  <c r="L72" i="9"/>
  <c r="K65" i="9" s="1"/>
  <c r="L73" i="9"/>
  <c r="L74" i="9"/>
  <c r="K67" i="9" s="1"/>
  <c r="L75" i="9"/>
  <c r="K68" i="9" s="1"/>
  <c r="L76" i="9"/>
  <c r="L77" i="9"/>
  <c r="L78" i="9"/>
  <c r="K71" i="9" s="1"/>
  <c r="L79" i="9"/>
  <c r="K72" i="9" s="1"/>
  <c r="L80" i="9"/>
  <c r="L81" i="9"/>
  <c r="K74" i="9" s="1"/>
  <c r="L82" i="9"/>
  <c r="K75" i="9" s="1"/>
  <c r="L83" i="9"/>
  <c r="K76" i="9" s="1"/>
  <c r="L84" i="9"/>
  <c r="L85" i="9"/>
  <c r="K78" i="9" s="1"/>
  <c r="L86" i="9"/>
  <c r="K79" i="9" s="1"/>
  <c r="L87" i="9"/>
  <c r="K80" i="9" s="1"/>
  <c r="L88" i="9"/>
  <c r="L89" i="9"/>
  <c r="K82" i="9" s="1"/>
  <c r="L90" i="9"/>
  <c r="K83" i="9" s="1"/>
  <c r="L91" i="9"/>
  <c r="K84" i="9" s="1"/>
  <c r="L92" i="9"/>
  <c r="L93" i="9"/>
  <c r="K86" i="9" s="1"/>
  <c r="L94" i="9"/>
  <c r="K87" i="9" s="1"/>
  <c r="L95" i="9"/>
  <c r="K88" i="9" s="1"/>
  <c r="L96" i="9"/>
  <c r="L97" i="9"/>
  <c r="K90" i="9" s="1"/>
  <c r="L98" i="9"/>
  <c r="K91" i="9" s="1"/>
  <c r="L99" i="9"/>
  <c r="K92" i="9" s="1"/>
  <c r="L100" i="9"/>
  <c r="K93" i="9" s="1"/>
  <c r="L101" i="9"/>
  <c r="K94" i="9" s="1"/>
  <c r="L102" i="9"/>
  <c r="K95" i="9" s="1"/>
  <c r="L103" i="9"/>
  <c r="K96" i="9" s="1"/>
  <c r="L104" i="9"/>
  <c r="L105" i="9"/>
  <c r="K98" i="9" s="1"/>
  <c r="L106" i="9"/>
  <c r="K99" i="9" s="1"/>
  <c r="L18" i="8"/>
  <c r="L19" i="8"/>
  <c r="L20" i="8"/>
  <c r="L21" i="8"/>
  <c r="L22" i="8"/>
  <c r="L23" i="8"/>
  <c r="L24" i="8"/>
  <c r="L25" i="8"/>
  <c r="K18" i="8" s="1"/>
  <c r="L26" i="8"/>
  <c r="L27" i="8"/>
  <c r="L28" i="8"/>
  <c r="K21" i="8" s="1"/>
  <c r="L29" i="8"/>
  <c r="K22" i="8" s="1"/>
  <c r="L30" i="8"/>
  <c r="K23" i="8" s="1"/>
  <c r="L31" i="8"/>
  <c r="K24" i="8" s="1"/>
  <c r="L32" i="8"/>
  <c r="K25" i="8" s="1"/>
  <c r="L33" i="8"/>
  <c r="K26" i="8" s="1"/>
  <c r="L34" i="8"/>
  <c r="L35" i="8"/>
  <c r="K28" i="8" s="1"/>
  <c r="L36" i="8"/>
  <c r="K29" i="8" s="1"/>
  <c r="L37" i="8"/>
  <c r="K30" i="8" s="1"/>
  <c r="L38" i="8"/>
  <c r="L39" i="8"/>
  <c r="L40" i="8"/>
  <c r="K33" i="8" s="1"/>
  <c r="L41" i="8"/>
  <c r="K34" i="8" s="1"/>
  <c r="L42" i="8"/>
  <c r="L43" i="8"/>
  <c r="L44" i="8"/>
  <c r="K37" i="8" s="1"/>
  <c r="L45" i="8"/>
  <c r="K38" i="8" s="1"/>
  <c r="L46" i="8"/>
  <c r="L47" i="8"/>
  <c r="L48" i="8"/>
  <c r="K41" i="8" s="1"/>
  <c r="L49" i="8"/>
  <c r="K42" i="8" s="1"/>
  <c r="L50" i="8"/>
  <c r="L51" i="8"/>
  <c r="K44" i="8" s="1"/>
  <c r="L52" i="8"/>
  <c r="K45" i="8" s="1"/>
  <c r="L53" i="8"/>
  <c r="K46" i="8" s="1"/>
  <c r="L54" i="8"/>
  <c r="L55" i="8"/>
  <c r="L56" i="8"/>
  <c r="K49" i="8" s="1"/>
  <c r="L57" i="8"/>
  <c r="K50" i="8" s="1"/>
  <c r="L58" i="8"/>
  <c r="K51" i="8" s="1"/>
  <c r="L59" i="8"/>
  <c r="K52" i="8" s="1"/>
  <c r="L60" i="8"/>
  <c r="K53" i="8" s="1"/>
  <c r="L61" i="8"/>
  <c r="K54" i="8" s="1"/>
  <c r="L62" i="8"/>
  <c r="L63" i="8"/>
  <c r="K56" i="8" s="1"/>
  <c r="L64" i="8"/>
  <c r="K57" i="8" s="1"/>
  <c r="L65" i="8"/>
  <c r="K58" i="8" s="1"/>
  <c r="L66" i="8"/>
  <c r="L67" i="8"/>
  <c r="L68" i="8"/>
  <c r="K61" i="8" s="1"/>
  <c r="L69" i="8"/>
  <c r="K62" i="8" s="1"/>
  <c r="L70" i="8"/>
  <c r="L71" i="8"/>
  <c r="L72" i="8"/>
  <c r="K65" i="8" s="1"/>
  <c r="L73" i="8"/>
  <c r="K66" i="8" s="1"/>
  <c r="L74" i="8"/>
  <c r="L75" i="8"/>
  <c r="K68" i="8" s="1"/>
  <c r="L76" i="8"/>
  <c r="K69" i="8" s="1"/>
  <c r="L77" i="8"/>
  <c r="K70" i="8" s="1"/>
  <c r="L78" i="8"/>
  <c r="L79" i="8"/>
  <c r="K72" i="8" s="1"/>
  <c r="L80" i="8"/>
  <c r="K73" i="8" s="1"/>
  <c r="L81" i="8"/>
  <c r="K74" i="8" s="1"/>
  <c r="L82" i="8"/>
  <c r="L83" i="8"/>
  <c r="L84" i="8"/>
  <c r="L85" i="8"/>
  <c r="K78" i="8" s="1"/>
  <c r="L86" i="8"/>
  <c r="K79" i="8" s="1"/>
  <c r="L87" i="8"/>
  <c r="K80" i="8" s="1"/>
  <c r="L88" i="8"/>
  <c r="K81" i="8" s="1"/>
  <c r="L89" i="8"/>
  <c r="K82" i="8" s="1"/>
  <c r="L90" i="8"/>
  <c r="L91" i="8"/>
  <c r="L92" i="8"/>
  <c r="K85" i="8" s="1"/>
  <c r="L93" i="8"/>
  <c r="K86" i="8" s="1"/>
  <c r="L94" i="8"/>
  <c r="L95" i="8"/>
  <c r="L96" i="8"/>
  <c r="K89" i="8" s="1"/>
  <c r="L97" i="8"/>
  <c r="K90" i="8" s="1"/>
  <c r="L98" i="8"/>
  <c r="L99" i="8"/>
  <c r="K92" i="8" s="1"/>
  <c r="L100" i="8"/>
  <c r="K93" i="8" s="1"/>
  <c r="L101" i="8"/>
  <c r="K94" i="8" s="1"/>
  <c r="L102" i="8"/>
  <c r="L103" i="8"/>
  <c r="L104" i="8"/>
  <c r="K97" i="8" s="1"/>
  <c r="L105" i="8"/>
  <c r="K98" i="8" s="1"/>
  <c r="L106" i="8"/>
  <c r="L18" i="7"/>
  <c r="L19" i="7"/>
  <c r="L20" i="7"/>
  <c r="L21" i="7"/>
  <c r="L22" i="7"/>
  <c r="L23" i="7"/>
  <c r="L24" i="7"/>
  <c r="L25" i="7"/>
  <c r="K18" i="7" s="1"/>
  <c r="L26" i="7"/>
  <c r="K19" i="7" s="1"/>
  <c r="L27" i="7"/>
  <c r="K20" i="7" s="1"/>
  <c r="L28" i="7"/>
  <c r="L29" i="7"/>
  <c r="K22" i="7" s="1"/>
  <c r="L30" i="7"/>
  <c r="K23" i="7" s="1"/>
  <c r="L31" i="7"/>
  <c r="K24" i="7" s="1"/>
  <c r="L32" i="7"/>
  <c r="L33" i="7"/>
  <c r="K26" i="7" s="1"/>
  <c r="L34" i="7"/>
  <c r="K27" i="7" s="1"/>
  <c r="L35" i="7"/>
  <c r="K28" i="7" s="1"/>
  <c r="L36" i="7"/>
  <c r="L37" i="7"/>
  <c r="K30" i="7" s="1"/>
  <c r="L38" i="7"/>
  <c r="K31" i="7" s="1"/>
  <c r="L39" i="7"/>
  <c r="K32" i="7" s="1"/>
  <c r="L40" i="7"/>
  <c r="L41" i="7"/>
  <c r="K34" i="7" s="1"/>
  <c r="L42" i="7"/>
  <c r="K35" i="7" s="1"/>
  <c r="L43" i="7"/>
  <c r="K36" i="7" s="1"/>
  <c r="L44" i="7"/>
  <c r="K37" i="7" s="1"/>
  <c r="L45" i="7"/>
  <c r="K38" i="7" s="1"/>
  <c r="L46" i="7"/>
  <c r="K39" i="7" s="1"/>
  <c r="L47" i="7"/>
  <c r="K40" i="7" s="1"/>
  <c r="L48" i="7"/>
  <c r="L49" i="7"/>
  <c r="K42" i="7" s="1"/>
  <c r="L50" i="7"/>
  <c r="K43" i="7" s="1"/>
  <c r="L51" i="7"/>
  <c r="K44" i="7" s="1"/>
  <c r="L52" i="7"/>
  <c r="L53" i="7"/>
  <c r="K46" i="7" s="1"/>
  <c r="L54" i="7"/>
  <c r="K47" i="7" s="1"/>
  <c r="L55" i="7"/>
  <c r="K48" i="7" s="1"/>
  <c r="L56" i="7"/>
  <c r="L57" i="7"/>
  <c r="K50" i="7" s="1"/>
  <c r="L58" i="7"/>
  <c r="K51" i="7" s="1"/>
  <c r="L59" i="7"/>
  <c r="K52" i="7" s="1"/>
  <c r="L60" i="7"/>
  <c r="L61" i="7"/>
  <c r="K54" i="7" s="1"/>
  <c r="L62" i="7"/>
  <c r="K55" i="7" s="1"/>
  <c r="L63" i="7"/>
  <c r="K56" i="7" s="1"/>
  <c r="L64" i="7"/>
  <c r="L65" i="7"/>
  <c r="K58" i="7" s="1"/>
  <c r="L66" i="7"/>
  <c r="K59" i="7" s="1"/>
  <c r="L67" i="7"/>
  <c r="K60" i="7" s="1"/>
  <c r="L68" i="7"/>
  <c r="L69" i="7"/>
  <c r="K62" i="7" s="1"/>
  <c r="L70" i="7"/>
  <c r="K63" i="7" s="1"/>
  <c r="L71" i="7"/>
  <c r="L72" i="7"/>
  <c r="K65" i="7" s="1"/>
  <c r="L73" i="7"/>
  <c r="K66" i="7" s="1"/>
  <c r="L74" i="7"/>
  <c r="K67" i="7" s="1"/>
  <c r="L75" i="7"/>
  <c r="K68" i="7" s="1"/>
  <c r="L76" i="7"/>
  <c r="L77" i="7"/>
  <c r="K70" i="7" s="1"/>
  <c r="L78" i="7"/>
  <c r="K71" i="7" s="1"/>
  <c r="L79" i="7"/>
  <c r="K72" i="7" s="1"/>
  <c r="L80" i="7"/>
  <c r="L81" i="7"/>
  <c r="K74" i="7" s="1"/>
  <c r="L82" i="7"/>
  <c r="K75" i="7" s="1"/>
  <c r="L83" i="7"/>
  <c r="K76" i="7" s="1"/>
  <c r="L84" i="7"/>
  <c r="L85" i="7"/>
  <c r="K78" i="7" s="1"/>
  <c r="L86" i="7"/>
  <c r="K79" i="7" s="1"/>
  <c r="L87" i="7"/>
  <c r="K80" i="7" s="1"/>
  <c r="L88" i="7"/>
  <c r="L89" i="7"/>
  <c r="K82" i="7" s="1"/>
  <c r="L90" i="7"/>
  <c r="K83" i="7" s="1"/>
  <c r="L91" i="7"/>
  <c r="K84" i="7" s="1"/>
  <c r="L92" i="7"/>
  <c r="L93" i="7"/>
  <c r="K86" i="7" s="1"/>
  <c r="L94" i="7"/>
  <c r="K87" i="7" s="1"/>
  <c r="L95" i="7"/>
  <c r="K88" i="7" s="1"/>
  <c r="L96" i="7"/>
  <c r="L97" i="7"/>
  <c r="K90" i="7" s="1"/>
  <c r="L98" i="7"/>
  <c r="K91" i="7" s="1"/>
  <c r="L99" i="7"/>
  <c r="K92" i="7" s="1"/>
  <c r="L100" i="7"/>
  <c r="K93" i="7" s="1"/>
  <c r="L101" i="7"/>
  <c r="K94" i="7" s="1"/>
  <c r="L102" i="7"/>
  <c r="K95" i="7" s="1"/>
  <c r="L103" i="7"/>
  <c r="K96" i="7" s="1"/>
  <c r="L104" i="7"/>
  <c r="L105" i="7"/>
  <c r="K98" i="7" s="1"/>
  <c r="L106" i="7"/>
  <c r="K99" i="7" s="1"/>
  <c r="L18" i="6"/>
  <c r="L19" i="6"/>
  <c r="L20" i="6"/>
  <c r="L21" i="6"/>
  <c r="L22" i="6"/>
  <c r="L23" i="6"/>
  <c r="L24" i="6"/>
  <c r="L25" i="6"/>
  <c r="K18" i="6" s="1"/>
  <c r="L26" i="6"/>
  <c r="K19" i="6" s="1"/>
  <c r="L27" i="6"/>
  <c r="L28" i="6"/>
  <c r="K21" i="6" s="1"/>
  <c r="L29" i="6"/>
  <c r="K22" i="6" s="1"/>
  <c r="L30" i="6"/>
  <c r="K23" i="6" s="1"/>
  <c r="L31" i="6"/>
  <c r="K24" i="6" s="1"/>
  <c r="L32" i="6"/>
  <c r="K25" i="6" s="1"/>
  <c r="L33" i="6"/>
  <c r="K26" i="6" s="1"/>
  <c r="L34" i="6"/>
  <c r="K27" i="6" s="1"/>
  <c r="L35" i="6"/>
  <c r="L36" i="6"/>
  <c r="K29" i="6" s="1"/>
  <c r="L37" i="6"/>
  <c r="K30" i="6" s="1"/>
  <c r="L38" i="6"/>
  <c r="K31" i="6" s="1"/>
  <c r="L39" i="6"/>
  <c r="K32" i="6" s="1"/>
  <c r="L40" i="6"/>
  <c r="K33" i="6" s="1"/>
  <c r="L41" i="6"/>
  <c r="K34" i="6" s="1"/>
  <c r="L42" i="6"/>
  <c r="K35" i="6" s="1"/>
  <c r="L43" i="6"/>
  <c r="L44" i="6"/>
  <c r="K37" i="6" s="1"/>
  <c r="L45" i="6"/>
  <c r="K38" i="6" s="1"/>
  <c r="L46" i="6"/>
  <c r="K39" i="6" s="1"/>
  <c r="L47" i="6"/>
  <c r="L48" i="6"/>
  <c r="K41" i="6" s="1"/>
  <c r="L49" i="6"/>
  <c r="K42" i="6" s="1"/>
  <c r="L50" i="6"/>
  <c r="K43" i="6" s="1"/>
  <c r="L51" i="6"/>
  <c r="K44" i="6" s="1"/>
  <c r="L52" i="6"/>
  <c r="K45" i="6" s="1"/>
  <c r="L53" i="6"/>
  <c r="K46" i="6" s="1"/>
  <c r="L54" i="6"/>
  <c r="K47" i="6" s="1"/>
  <c r="L55" i="6"/>
  <c r="L56" i="6"/>
  <c r="K49" i="6" s="1"/>
  <c r="L57" i="6"/>
  <c r="K50" i="6" s="1"/>
  <c r="L58" i="6"/>
  <c r="K51" i="6" s="1"/>
  <c r="L59" i="6"/>
  <c r="K52" i="6" s="1"/>
  <c r="L60" i="6"/>
  <c r="K53" i="6" s="1"/>
  <c r="L61" i="6"/>
  <c r="K54" i="6" s="1"/>
  <c r="L62" i="6"/>
  <c r="K55" i="6" s="1"/>
  <c r="L63" i="6"/>
  <c r="L64" i="6"/>
  <c r="K57" i="6" s="1"/>
  <c r="L65" i="6"/>
  <c r="K58" i="6" s="1"/>
  <c r="L66" i="6"/>
  <c r="K59" i="6" s="1"/>
  <c r="L67" i="6"/>
  <c r="K60" i="6" s="1"/>
  <c r="L68" i="6"/>
  <c r="K61" i="6" s="1"/>
  <c r="L69" i="6"/>
  <c r="K62" i="6" s="1"/>
  <c r="L70" i="6"/>
  <c r="K63" i="6" s="1"/>
  <c r="L71" i="6"/>
  <c r="L72" i="6"/>
  <c r="K65" i="6" s="1"/>
  <c r="L73" i="6"/>
  <c r="K66" i="6" s="1"/>
  <c r="L74" i="6"/>
  <c r="K67" i="6" s="1"/>
  <c r="L75" i="6"/>
  <c r="K68" i="6" s="1"/>
  <c r="L76" i="6"/>
  <c r="K69" i="6" s="1"/>
  <c r="L77" i="6"/>
  <c r="K70" i="6" s="1"/>
  <c r="L78" i="6"/>
  <c r="K71" i="6" s="1"/>
  <c r="L79" i="6"/>
  <c r="K72" i="6" s="1"/>
  <c r="L80" i="6"/>
  <c r="K73" i="6" s="1"/>
  <c r="L81" i="6"/>
  <c r="K74" i="6" s="1"/>
  <c r="L82" i="6"/>
  <c r="K75" i="6" s="1"/>
  <c r="L83" i="6"/>
  <c r="K76" i="6" s="1"/>
  <c r="L84" i="6"/>
  <c r="K77" i="6" s="1"/>
  <c r="L85" i="6"/>
  <c r="K78" i="6" s="1"/>
  <c r="L86" i="6"/>
  <c r="K79" i="6" s="1"/>
  <c r="L87" i="6"/>
  <c r="L88" i="6"/>
  <c r="K81" i="6" s="1"/>
  <c r="L89" i="6"/>
  <c r="K82" i="6" s="1"/>
  <c r="L90" i="6"/>
  <c r="K83" i="6" s="1"/>
  <c r="L91" i="6"/>
  <c r="K84" i="6" s="1"/>
  <c r="L92" i="6"/>
  <c r="K85" i="6" s="1"/>
  <c r="L93" i="6"/>
  <c r="K86" i="6" s="1"/>
  <c r="L94" i="6"/>
  <c r="K87" i="6" s="1"/>
  <c r="L95" i="6"/>
  <c r="L96" i="6"/>
  <c r="K89" i="6" s="1"/>
  <c r="L97" i="6"/>
  <c r="K90" i="6" s="1"/>
  <c r="L98" i="6"/>
  <c r="K91" i="6" s="1"/>
  <c r="L99" i="6"/>
  <c r="K92" i="6" s="1"/>
  <c r="L100" i="6"/>
  <c r="K93" i="6" s="1"/>
  <c r="L101" i="6"/>
  <c r="K94" i="6" s="1"/>
  <c r="L102" i="6"/>
  <c r="K95" i="6" s="1"/>
  <c r="L103" i="6"/>
  <c r="K96" i="6" s="1"/>
  <c r="L104" i="6"/>
  <c r="K97" i="6" s="1"/>
  <c r="L105" i="6"/>
  <c r="K98" i="6" s="1"/>
  <c r="L106" i="6"/>
  <c r="K99" i="6" s="1"/>
  <c r="L18" i="5"/>
  <c r="L19" i="5"/>
  <c r="L20" i="5"/>
  <c r="L21" i="5"/>
  <c r="L22" i="5"/>
  <c r="L23" i="5"/>
  <c r="L24" i="5"/>
  <c r="L25" i="5"/>
  <c r="K18" i="5" s="1"/>
  <c r="L26" i="5"/>
  <c r="K19" i="5" s="1"/>
  <c r="L27" i="5"/>
  <c r="K20" i="5" s="1"/>
  <c r="L28" i="5"/>
  <c r="L29" i="5"/>
  <c r="K22" i="5" s="1"/>
  <c r="L30" i="5"/>
  <c r="K23" i="5" s="1"/>
  <c r="L31" i="5"/>
  <c r="K24" i="5" s="1"/>
  <c r="L32" i="5"/>
  <c r="L33" i="5"/>
  <c r="K26" i="5" s="1"/>
  <c r="L34" i="5"/>
  <c r="K27" i="5" s="1"/>
  <c r="L35" i="5"/>
  <c r="K28" i="5" s="1"/>
  <c r="L36" i="5"/>
  <c r="L37" i="5"/>
  <c r="K30" i="5" s="1"/>
  <c r="L38" i="5"/>
  <c r="K31" i="5" s="1"/>
  <c r="L39" i="5"/>
  <c r="K32" i="5" s="1"/>
  <c r="L40" i="5"/>
  <c r="L41" i="5"/>
  <c r="K34" i="5" s="1"/>
  <c r="L42" i="5"/>
  <c r="K35" i="5" s="1"/>
  <c r="L43" i="5"/>
  <c r="K36" i="5" s="1"/>
  <c r="L44" i="5"/>
  <c r="K37" i="5" s="1"/>
  <c r="L45" i="5"/>
  <c r="K38" i="5" s="1"/>
  <c r="L46" i="5"/>
  <c r="K39" i="5" s="1"/>
  <c r="L47" i="5"/>
  <c r="K40" i="5" s="1"/>
  <c r="L48" i="5"/>
  <c r="L49" i="5"/>
  <c r="K42" i="5" s="1"/>
  <c r="L50" i="5"/>
  <c r="K43" i="5" s="1"/>
  <c r="L51" i="5"/>
  <c r="K44" i="5" s="1"/>
  <c r="L52" i="5"/>
  <c r="L53" i="5"/>
  <c r="K46" i="5" s="1"/>
  <c r="L54" i="5"/>
  <c r="K47" i="5" s="1"/>
  <c r="L55" i="5"/>
  <c r="K48" i="5" s="1"/>
  <c r="L56" i="5"/>
  <c r="L57" i="5"/>
  <c r="K50" i="5" s="1"/>
  <c r="L58" i="5"/>
  <c r="K51" i="5" s="1"/>
  <c r="L59" i="5"/>
  <c r="K52" i="5" s="1"/>
  <c r="L60" i="5"/>
  <c r="L61" i="5"/>
  <c r="K54" i="5" s="1"/>
  <c r="L62" i="5"/>
  <c r="K55" i="5" s="1"/>
  <c r="L63" i="5"/>
  <c r="K56" i="5" s="1"/>
  <c r="L64" i="5"/>
  <c r="L65" i="5"/>
  <c r="K58" i="5" s="1"/>
  <c r="L66" i="5"/>
  <c r="K59" i="5" s="1"/>
  <c r="L67" i="5"/>
  <c r="K60" i="5" s="1"/>
  <c r="L68" i="5"/>
  <c r="L69" i="5"/>
  <c r="K62" i="5" s="1"/>
  <c r="L70" i="5"/>
  <c r="K63" i="5" s="1"/>
  <c r="L71" i="5"/>
  <c r="K64" i="5" s="1"/>
  <c r="L72" i="5"/>
  <c r="K65" i="5" s="1"/>
  <c r="L73" i="5"/>
  <c r="K66" i="5" s="1"/>
  <c r="L74" i="5"/>
  <c r="K67" i="5" s="1"/>
  <c r="L75" i="5"/>
  <c r="K68" i="5" s="1"/>
  <c r="L76" i="5"/>
  <c r="L77" i="5"/>
  <c r="K70" i="5" s="1"/>
  <c r="L78" i="5"/>
  <c r="K71" i="5" s="1"/>
  <c r="L79" i="5"/>
  <c r="K72" i="5" s="1"/>
  <c r="L80" i="5"/>
  <c r="L81" i="5"/>
  <c r="K74" i="5" s="1"/>
  <c r="L82" i="5"/>
  <c r="K75" i="5" s="1"/>
  <c r="L83" i="5"/>
  <c r="K76" i="5" s="1"/>
  <c r="L84" i="5"/>
  <c r="L85" i="5"/>
  <c r="K78" i="5" s="1"/>
  <c r="L86" i="5"/>
  <c r="K79" i="5" s="1"/>
  <c r="L87" i="5"/>
  <c r="K80" i="5" s="1"/>
  <c r="L88" i="5"/>
  <c r="L89" i="5"/>
  <c r="K82" i="5" s="1"/>
  <c r="L90" i="5"/>
  <c r="K83" i="5" s="1"/>
  <c r="L91" i="5"/>
  <c r="K84" i="5" s="1"/>
  <c r="L92" i="5"/>
  <c r="L93" i="5"/>
  <c r="K86" i="5" s="1"/>
  <c r="L94" i="5"/>
  <c r="K87" i="5" s="1"/>
  <c r="L95" i="5"/>
  <c r="K88" i="5" s="1"/>
  <c r="L96" i="5"/>
  <c r="L97" i="5"/>
  <c r="K90" i="5" s="1"/>
  <c r="L98" i="5"/>
  <c r="K91" i="5" s="1"/>
  <c r="L99" i="5"/>
  <c r="L100" i="5"/>
  <c r="K93" i="5" s="1"/>
  <c r="L101" i="5"/>
  <c r="K94" i="5" s="1"/>
  <c r="L102" i="5"/>
  <c r="K95" i="5" s="1"/>
  <c r="L103" i="5"/>
  <c r="K96" i="5" s="1"/>
  <c r="L104" i="5"/>
  <c r="L105" i="5"/>
  <c r="K98" i="5" s="1"/>
  <c r="L106" i="5"/>
  <c r="K99" i="5" s="1"/>
  <c r="K19" i="10"/>
  <c r="K21" i="10"/>
  <c r="K27" i="10"/>
  <c r="K31" i="10"/>
  <c r="K35" i="10"/>
  <c r="K39" i="10"/>
  <c r="K43" i="10"/>
  <c r="K47" i="10"/>
  <c r="K55" i="10"/>
  <c r="K59" i="10"/>
  <c r="K63" i="10"/>
  <c r="K67" i="10"/>
  <c r="K71" i="10"/>
  <c r="K75" i="10"/>
  <c r="K83" i="10"/>
  <c r="K87" i="10"/>
  <c r="K91" i="10"/>
  <c r="K92" i="10"/>
  <c r="K95" i="10"/>
  <c r="K99" i="10"/>
  <c r="K101" i="10"/>
  <c r="K102" i="10"/>
  <c r="K103" i="10"/>
  <c r="K104" i="10"/>
  <c r="K105" i="10"/>
  <c r="K106" i="10"/>
  <c r="K21" i="9"/>
  <c r="K25" i="9"/>
  <c r="K29" i="9"/>
  <c r="K33" i="9"/>
  <c r="K41" i="9"/>
  <c r="K45" i="9"/>
  <c r="K49" i="9"/>
  <c r="K53" i="9"/>
  <c r="K57" i="9"/>
  <c r="K61" i="9"/>
  <c r="K62" i="9"/>
  <c r="K66" i="9"/>
  <c r="K69" i="9"/>
  <c r="K70" i="9"/>
  <c r="K73" i="9"/>
  <c r="K77" i="9"/>
  <c r="K81" i="9"/>
  <c r="K85" i="9"/>
  <c r="K89" i="9"/>
  <c r="K97" i="9"/>
  <c r="K101" i="9"/>
  <c r="K102" i="9"/>
  <c r="K103" i="9"/>
  <c r="K104" i="9"/>
  <c r="K105" i="9"/>
  <c r="K106" i="9"/>
  <c r="K19" i="8"/>
  <c r="K20" i="8"/>
  <c r="K27" i="8"/>
  <c r="K31" i="8"/>
  <c r="K32" i="8"/>
  <c r="K35" i="8"/>
  <c r="K36" i="8"/>
  <c r="K39" i="8"/>
  <c r="K40" i="8"/>
  <c r="K43" i="8"/>
  <c r="K47" i="8"/>
  <c r="K48" i="8"/>
  <c r="K55" i="8"/>
  <c r="K59" i="8"/>
  <c r="K60" i="8"/>
  <c r="K63" i="8"/>
  <c r="K64" i="8"/>
  <c r="K67" i="8"/>
  <c r="K71" i="8"/>
  <c r="K75" i="8"/>
  <c r="K76" i="8"/>
  <c r="K77" i="8"/>
  <c r="K83" i="8"/>
  <c r="K84" i="8"/>
  <c r="K87" i="8"/>
  <c r="K88" i="8"/>
  <c r="K91" i="8"/>
  <c r="K95" i="8"/>
  <c r="K96" i="8"/>
  <c r="K99" i="8"/>
  <c r="K101" i="8"/>
  <c r="K102" i="8"/>
  <c r="K103" i="8"/>
  <c r="K104" i="8"/>
  <c r="K105" i="8"/>
  <c r="K106" i="8"/>
  <c r="K21" i="7"/>
  <c r="K25" i="7"/>
  <c r="K29" i="7"/>
  <c r="K33" i="7"/>
  <c r="K41" i="7"/>
  <c r="K45" i="7"/>
  <c r="K49" i="7"/>
  <c r="K53" i="7"/>
  <c r="K57" i="7"/>
  <c r="K61" i="7"/>
  <c r="K64" i="7"/>
  <c r="K69" i="7"/>
  <c r="K73" i="7"/>
  <c r="K77" i="7"/>
  <c r="K81" i="7"/>
  <c r="K85" i="7"/>
  <c r="K89" i="7"/>
  <c r="K97" i="7"/>
  <c r="K101" i="7"/>
  <c r="K102" i="7"/>
  <c r="K103" i="7"/>
  <c r="K104" i="7"/>
  <c r="K105" i="7"/>
  <c r="K106" i="7"/>
  <c r="K20" i="6"/>
  <c r="K28" i="6"/>
  <c r="K36" i="6"/>
  <c r="K40" i="6"/>
  <c r="K48" i="6"/>
  <c r="K56" i="6"/>
  <c r="K64" i="6"/>
  <c r="K80" i="6"/>
  <c r="K88" i="6"/>
  <c r="K101" i="6"/>
  <c r="K102" i="6"/>
  <c r="K103" i="6"/>
  <c r="K104" i="6"/>
  <c r="K105" i="6"/>
  <c r="K106" i="6"/>
  <c r="K21" i="5"/>
  <c r="K25" i="5"/>
  <c r="K29" i="5"/>
  <c r="K33" i="5"/>
  <c r="K41" i="5"/>
  <c r="K45" i="5"/>
  <c r="K49" i="5"/>
  <c r="K53" i="5"/>
  <c r="K57" i="5"/>
  <c r="K61" i="5"/>
  <c r="K69" i="5"/>
  <c r="K73" i="5"/>
  <c r="K77" i="5"/>
  <c r="K81" i="5"/>
  <c r="K85" i="5"/>
  <c r="K89" i="5"/>
  <c r="K92" i="5"/>
  <c r="K97" i="5"/>
  <c r="K101" i="5"/>
  <c r="K102" i="5"/>
  <c r="K103" i="5"/>
  <c r="K104" i="5"/>
  <c r="K105" i="5"/>
  <c r="K106" i="5"/>
  <c r="L17" i="1"/>
  <c r="L18" i="1"/>
  <c r="L19" i="1"/>
  <c r="L20" i="1"/>
  <c r="L21" i="1"/>
  <c r="L22" i="1"/>
  <c r="L23" i="1"/>
  <c r="L24" i="1"/>
  <c r="L25" i="1"/>
  <c r="L26" i="1"/>
  <c r="L27" i="1"/>
  <c r="L28" i="1"/>
  <c r="L29" i="1"/>
  <c r="K22" i="1" s="1"/>
  <c r="L30" i="1"/>
  <c r="K23" i="1" s="1"/>
  <c r="L31" i="1"/>
  <c r="L32" i="1"/>
  <c r="L33" i="1"/>
  <c r="L34" i="1"/>
  <c r="L35" i="1"/>
  <c r="L36" i="1"/>
  <c r="L37" i="1"/>
  <c r="K30" i="1" s="1"/>
  <c r="L38" i="1"/>
  <c r="L39" i="1"/>
  <c r="L40" i="1"/>
  <c r="L41" i="1"/>
  <c r="L42" i="1"/>
  <c r="L43" i="1"/>
  <c r="L44" i="1"/>
  <c r="K37" i="1" s="1"/>
  <c r="L45" i="1"/>
  <c r="K38" i="1" s="1"/>
  <c r="L46" i="1"/>
  <c r="L47" i="1"/>
  <c r="L48" i="1"/>
  <c r="L49" i="1"/>
  <c r="L50" i="1"/>
  <c r="L51" i="1"/>
  <c r="K44" i="1" s="1"/>
  <c r="L52" i="1"/>
  <c r="L53" i="1"/>
  <c r="K46" i="1" s="1"/>
  <c r="L54" i="1"/>
  <c r="L55" i="1"/>
  <c r="L56" i="1"/>
  <c r="L57" i="1"/>
  <c r="L58" i="1"/>
  <c r="K51" i="1" s="1"/>
  <c r="L59" i="1"/>
  <c r="L60" i="1"/>
  <c r="L61" i="1"/>
  <c r="K54" i="1" s="1"/>
  <c r="L62" i="1"/>
  <c r="L63" i="1"/>
  <c r="L64" i="1"/>
  <c r="L65" i="1"/>
  <c r="K58" i="1" s="1"/>
  <c r="L66" i="1"/>
  <c r="L67" i="1"/>
  <c r="L68" i="1"/>
  <c r="L69" i="1"/>
  <c r="K62" i="1" s="1"/>
  <c r="L70" i="1"/>
  <c r="L71" i="1"/>
  <c r="L72" i="1"/>
  <c r="K65" i="1" s="1"/>
  <c r="L73" i="1"/>
  <c r="L74" i="1"/>
  <c r="L75" i="1"/>
  <c r="L76" i="1"/>
  <c r="L77" i="1"/>
  <c r="K70" i="1" s="1"/>
  <c r="L78" i="1"/>
  <c r="L79" i="1"/>
  <c r="K72" i="1" s="1"/>
  <c r="L80" i="1"/>
  <c r="L81" i="1"/>
  <c r="L82" i="1"/>
  <c r="L83" i="1"/>
  <c r="L84" i="1"/>
  <c r="L85" i="1"/>
  <c r="K78" i="1" s="1"/>
  <c r="L86" i="1"/>
  <c r="K79" i="1" s="1"/>
  <c r="L87" i="1"/>
  <c r="L88" i="1"/>
  <c r="L89" i="1"/>
  <c r="L90" i="1"/>
  <c r="L91" i="1"/>
  <c r="L92" i="1"/>
  <c r="L93" i="1"/>
  <c r="K86" i="1" s="1"/>
  <c r="L94" i="1"/>
  <c r="L95" i="1"/>
  <c r="L96" i="1"/>
  <c r="L97" i="1"/>
  <c r="L98" i="1"/>
  <c r="L99" i="1"/>
  <c r="L100" i="1"/>
  <c r="K93" i="1" s="1"/>
  <c r="L101" i="1"/>
  <c r="K94" i="1" s="1"/>
  <c r="L102" i="1"/>
  <c r="L103" i="1"/>
  <c r="L104" i="1"/>
  <c r="L105" i="1"/>
  <c r="L106" i="1"/>
  <c r="K18" i="1"/>
  <c r="K21" i="1"/>
  <c r="K25" i="1"/>
  <c r="K26" i="1"/>
  <c r="K29" i="1"/>
  <c r="K33" i="1"/>
  <c r="K34" i="1"/>
  <c r="K41" i="1"/>
  <c r="K42" i="1"/>
  <c r="K45" i="1"/>
  <c r="K49" i="1"/>
  <c r="K50" i="1"/>
  <c r="K53" i="1"/>
  <c r="K57" i="1"/>
  <c r="K61" i="1"/>
  <c r="K66" i="1"/>
  <c r="K69" i="1"/>
  <c r="K73" i="1"/>
  <c r="K74" i="1"/>
  <c r="K77" i="1"/>
  <c r="K81" i="1"/>
  <c r="K82" i="1"/>
  <c r="K85" i="1"/>
  <c r="K89" i="1"/>
  <c r="K90" i="1"/>
  <c r="K97" i="1"/>
  <c r="K98" i="1"/>
  <c r="K19" i="1"/>
  <c r="K20" i="1"/>
  <c r="K24" i="1"/>
  <c r="K27" i="1"/>
  <c r="K28" i="1"/>
  <c r="K31" i="1"/>
  <c r="K32" i="1"/>
  <c r="K35" i="1"/>
  <c r="K36" i="1"/>
  <c r="K39" i="1"/>
  <c r="K40" i="1"/>
  <c r="K43" i="1"/>
  <c r="K47" i="1"/>
  <c r="K48" i="1"/>
  <c r="K52" i="1"/>
  <c r="K55" i="1"/>
  <c r="K56" i="1"/>
  <c r="K59" i="1"/>
  <c r="K60" i="1"/>
  <c r="K63" i="1"/>
  <c r="K64" i="1"/>
  <c r="K67" i="1"/>
  <c r="K68" i="1"/>
  <c r="K71" i="1"/>
  <c r="K75" i="1"/>
  <c r="K76" i="1"/>
  <c r="K80" i="1"/>
  <c r="K83" i="1"/>
  <c r="K84" i="1"/>
  <c r="K87" i="1"/>
  <c r="K88" i="1"/>
  <c r="K91" i="1"/>
  <c r="K92" i="1"/>
  <c r="K95" i="1"/>
  <c r="K96" i="1"/>
  <c r="K99" i="1"/>
  <c r="K101" i="1"/>
  <c r="K102" i="1"/>
  <c r="K103" i="1"/>
  <c r="K104" i="1"/>
  <c r="K105" i="1"/>
  <c r="K106" i="1"/>
  <c r="E6" i="5" l="1"/>
  <c r="H7" i="5" l="1"/>
  <c r="M6" i="5"/>
  <c r="M6" i="6" s="1"/>
  <c r="M6" i="7" s="1"/>
  <c r="M6" i="8" s="1"/>
  <c r="M6" i="9" s="1"/>
  <c r="M6" i="10" s="1"/>
  <c r="M6" i="11" s="1"/>
  <c r="M7" i="5"/>
  <c r="M7" i="6" s="1"/>
  <c r="M7" i="7" s="1"/>
  <c r="M7" i="8" s="1"/>
  <c r="M7" i="9" s="1"/>
  <c r="M7" i="10" s="1"/>
  <c r="M7" i="11" s="1"/>
  <c r="M8" i="5"/>
  <c r="M8" i="6" s="1"/>
  <c r="M8" i="7" s="1"/>
  <c r="M8" i="8" s="1"/>
  <c r="M8" i="9" s="1"/>
  <c r="M8" i="10" s="1"/>
  <c r="M8" i="11" s="1"/>
  <c r="M9" i="5"/>
  <c r="M9" i="6" s="1"/>
  <c r="M9" i="7" s="1"/>
  <c r="M9" i="8" s="1"/>
  <c r="M9" i="9" s="1"/>
  <c r="M9" i="10" s="1"/>
  <c r="M9" i="11" s="1"/>
  <c r="M10" i="5"/>
  <c r="M10" i="6" s="1"/>
  <c r="M11" i="5"/>
  <c r="M11" i="6" s="1"/>
  <c r="M11" i="7" s="1"/>
  <c r="M11" i="8" s="1"/>
  <c r="M11" i="9" s="1"/>
  <c r="M11" i="10" s="1"/>
  <c r="M11" i="11" s="1"/>
  <c r="M12" i="5"/>
  <c r="M12" i="6" s="1"/>
  <c r="M12" i="7" s="1"/>
  <c r="M12" i="8" s="1"/>
  <c r="M12" i="9" s="1"/>
  <c r="M12" i="10" s="1"/>
  <c r="M12" i="11" s="1"/>
  <c r="M13" i="5"/>
  <c r="M13" i="6" s="1"/>
  <c r="M13" i="7" s="1"/>
  <c r="M13" i="8" s="1"/>
  <c r="M13" i="9" s="1"/>
  <c r="M13" i="10" s="1"/>
  <c r="M13" i="11" s="1"/>
  <c r="M14" i="5"/>
  <c r="M14" i="6" s="1"/>
  <c r="M15" i="5"/>
  <c r="M15" i="6" s="1"/>
  <c r="M16" i="5"/>
  <c r="M16" i="6" s="1"/>
  <c r="M16" i="7" s="1"/>
  <c r="M16" i="8" s="1"/>
  <c r="M16" i="9" s="1"/>
  <c r="M16" i="10" s="1"/>
  <c r="M16" i="11" s="1"/>
  <c r="M17" i="5"/>
  <c r="M17" i="6" s="1"/>
  <c r="M17" i="7" s="1"/>
  <c r="M17" i="8" s="1"/>
  <c r="M17" i="9" s="1"/>
  <c r="M17" i="10" s="1"/>
  <c r="M17" i="11" s="1"/>
  <c r="M18" i="5"/>
  <c r="M18" i="6" s="1"/>
  <c r="M19" i="5"/>
  <c r="M19" i="6" s="1"/>
  <c r="M20" i="5"/>
  <c r="M20" i="6" s="1"/>
  <c r="M20" i="7" s="1"/>
  <c r="M20" i="8" s="1"/>
  <c r="M20" i="9" s="1"/>
  <c r="M20" i="10" s="1"/>
  <c r="M20" i="11" s="1"/>
  <c r="M21" i="5"/>
  <c r="M21" i="6" s="1"/>
  <c r="M21" i="7" s="1"/>
  <c r="M21" i="8" s="1"/>
  <c r="M21" i="9" s="1"/>
  <c r="M21" i="10" s="1"/>
  <c r="M21" i="11" s="1"/>
  <c r="M22" i="5"/>
  <c r="M22" i="6" s="1"/>
  <c r="M23" i="5"/>
  <c r="M23" i="6" s="1"/>
  <c r="M23" i="7" s="1"/>
  <c r="M23" i="8" s="1"/>
  <c r="M23" i="9" s="1"/>
  <c r="M23" i="10" s="1"/>
  <c r="M23" i="11" s="1"/>
  <c r="M24" i="5"/>
  <c r="M24" i="6" s="1"/>
  <c r="M24" i="7" s="1"/>
  <c r="M24" i="8" s="1"/>
  <c r="M24" i="9" s="1"/>
  <c r="M24" i="10" s="1"/>
  <c r="M24" i="11" s="1"/>
  <c r="M25" i="5"/>
  <c r="M25" i="6" s="1"/>
  <c r="M26" i="5"/>
  <c r="M26" i="6" s="1"/>
  <c r="M27" i="5"/>
  <c r="M27" i="6" s="1"/>
  <c r="M28" i="5"/>
  <c r="M28" i="6" s="1"/>
  <c r="M28" i="7" s="1"/>
  <c r="M28" i="8" s="1"/>
  <c r="M28" i="9" s="1"/>
  <c r="M28" i="10" s="1"/>
  <c r="M28" i="11" s="1"/>
  <c r="M29" i="5"/>
  <c r="M29" i="6" s="1"/>
  <c r="M30" i="5"/>
  <c r="M30" i="6" s="1"/>
  <c r="M31" i="5"/>
  <c r="M31" i="6" s="1"/>
  <c r="M32" i="5"/>
  <c r="M32" i="6" s="1"/>
  <c r="M32" i="7" s="1"/>
  <c r="M32" i="8" s="1"/>
  <c r="M32" i="9" s="1"/>
  <c r="M32" i="10" s="1"/>
  <c r="M32" i="11" s="1"/>
  <c r="M33" i="5"/>
  <c r="M33" i="6" s="1"/>
  <c r="M34" i="5"/>
  <c r="M34" i="6" s="1"/>
  <c r="M35" i="5"/>
  <c r="M35" i="6" s="1"/>
  <c r="M36" i="5"/>
  <c r="M36" i="6" s="1"/>
  <c r="M36" i="7" s="1"/>
  <c r="M36" i="8" s="1"/>
  <c r="M36" i="9" s="1"/>
  <c r="M36" i="10" s="1"/>
  <c r="M36" i="11" s="1"/>
  <c r="M37" i="5"/>
  <c r="M37" i="6" s="1"/>
  <c r="M38" i="5"/>
  <c r="M38" i="6" s="1"/>
  <c r="M39" i="5"/>
  <c r="M39" i="6" s="1"/>
  <c r="M40" i="5"/>
  <c r="M40" i="6" s="1"/>
  <c r="M40" i="7" s="1"/>
  <c r="M40" i="8" s="1"/>
  <c r="M40" i="9" s="1"/>
  <c r="M40" i="10" s="1"/>
  <c r="M40" i="11" s="1"/>
  <c r="M41" i="5"/>
  <c r="M41" i="6" s="1"/>
  <c r="M42" i="5"/>
  <c r="M42" i="6" s="1"/>
  <c r="M43" i="5"/>
  <c r="M43" i="6" s="1"/>
  <c r="M44" i="5"/>
  <c r="M44" i="6" s="1"/>
  <c r="M44" i="7" s="1"/>
  <c r="M44" i="8" s="1"/>
  <c r="M44" i="9" s="1"/>
  <c r="M44" i="10" s="1"/>
  <c r="M44" i="11" s="1"/>
  <c r="M45" i="5"/>
  <c r="M45" i="6" s="1"/>
  <c r="M45" i="7" s="1"/>
  <c r="M45" i="8" s="1"/>
  <c r="M45" i="9" s="1"/>
  <c r="M45" i="10" s="1"/>
  <c r="M45" i="11" s="1"/>
  <c r="M46" i="5"/>
  <c r="M46" i="6" s="1"/>
  <c r="M47" i="5"/>
  <c r="M47" i="6" s="1"/>
  <c r="M48" i="5"/>
  <c r="M48" i="6" s="1"/>
  <c r="M48" i="7" s="1"/>
  <c r="M48" i="8" s="1"/>
  <c r="M48" i="9" s="1"/>
  <c r="M48" i="10" s="1"/>
  <c r="M48" i="11" s="1"/>
  <c r="M49" i="5"/>
  <c r="M49" i="6" s="1"/>
  <c r="M50" i="5"/>
  <c r="M50" i="6" s="1"/>
  <c r="M51" i="5"/>
  <c r="M51" i="6" s="1"/>
  <c r="M52" i="5"/>
  <c r="M52" i="6" s="1"/>
  <c r="M52" i="7" s="1"/>
  <c r="M52" i="8" s="1"/>
  <c r="M52" i="9" s="1"/>
  <c r="M52" i="10" s="1"/>
  <c r="M52" i="11" s="1"/>
  <c r="M53" i="5"/>
  <c r="M53" i="6" s="1"/>
  <c r="M54" i="5"/>
  <c r="M54" i="6" s="1"/>
  <c r="M55" i="5"/>
  <c r="M55" i="6" s="1"/>
  <c r="M56" i="5"/>
  <c r="M56" i="6" s="1"/>
  <c r="M56" i="7" s="1"/>
  <c r="M56" i="8" s="1"/>
  <c r="M56" i="9" s="1"/>
  <c r="M56" i="10" s="1"/>
  <c r="M56" i="11" s="1"/>
  <c r="M57" i="5"/>
  <c r="M57" i="6" s="1"/>
  <c r="M58" i="5"/>
  <c r="M58" i="6" s="1"/>
  <c r="M59" i="5"/>
  <c r="M59" i="6" s="1"/>
  <c r="M60" i="5"/>
  <c r="M60" i="6" s="1"/>
  <c r="M60" i="7" s="1"/>
  <c r="M60" i="8" s="1"/>
  <c r="M60" i="9" s="1"/>
  <c r="M60" i="10" s="1"/>
  <c r="M60" i="11" s="1"/>
  <c r="M61" i="5"/>
  <c r="M61" i="6" s="1"/>
  <c r="M62" i="5"/>
  <c r="M62" i="6" s="1"/>
  <c r="M63" i="5"/>
  <c r="M63" i="6" s="1"/>
  <c r="M64" i="5"/>
  <c r="M64" i="6" s="1"/>
  <c r="M64" i="7" s="1"/>
  <c r="M64" i="8" s="1"/>
  <c r="M64" i="9" s="1"/>
  <c r="M64" i="10" s="1"/>
  <c r="M64" i="11" s="1"/>
  <c r="M65" i="5"/>
  <c r="M65" i="6" s="1"/>
  <c r="M66" i="5"/>
  <c r="M66" i="6" s="1"/>
  <c r="M67" i="5"/>
  <c r="M67" i="6" s="1"/>
  <c r="M68" i="5"/>
  <c r="M68" i="6" s="1"/>
  <c r="M68" i="7" s="1"/>
  <c r="M68" i="8" s="1"/>
  <c r="M68" i="9" s="1"/>
  <c r="M68" i="10" s="1"/>
  <c r="M68" i="11" s="1"/>
  <c r="M69" i="5"/>
  <c r="M69" i="6" s="1"/>
  <c r="M69" i="7" s="1"/>
  <c r="M69" i="8" s="1"/>
  <c r="M69" i="9" s="1"/>
  <c r="M69" i="10" s="1"/>
  <c r="M69" i="11" s="1"/>
  <c r="M70" i="5"/>
  <c r="M70" i="6" s="1"/>
  <c r="M71" i="5"/>
  <c r="M71" i="6" s="1"/>
  <c r="M72" i="5"/>
  <c r="M72" i="6" s="1"/>
  <c r="M72" i="7" s="1"/>
  <c r="M72" i="8" s="1"/>
  <c r="M72" i="9" s="1"/>
  <c r="M72" i="10" s="1"/>
  <c r="M72" i="11" s="1"/>
  <c r="M73" i="5"/>
  <c r="M73" i="6" s="1"/>
  <c r="M74" i="5"/>
  <c r="M74" i="6" s="1"/>
  <c r="M75" i="5"/>
  <c r="M75" i="6" s="1"/>
  <c r="M76" i="5"/>
  <c r="M76" i="6" s="1"/>
  <c r="M76" i="7" s="1"/>
  <c r="M76" i="8" s="1"/>
  <c r="M76" i="9" s="1"/>
  <c r="M76" i="10" s="1"/>
  <c r="M76" i="11" s="1"/>
  <c r="M77" i="5"/>
  <c r="M77" i="6" s="1"/>
  <c r="M77" i="7" s="1"/>
  <c r="M77" i="8" s="1"/>
  <c r="M77" i="9" s="1"/>
  <c r="M77" i="10" s="1"/>
  <c r="M77" i="11" s="1"/>
  <c r="M78" i="5"/>
  <c r="M78" i="6" s="1"/>
  <c r="M79" i="5"/>
  <c r="M79" i="6" s="1"/>
  <c r="M80" i="5"/>
  <c r="M80" i="6" s="1"/>
  <c r="M80" i="7" s="1"/>
  <c r="M80" i="8" s="1"/>
  <c r="M80" i="9" s="1"/>
  <c r="M80" i="10" s="1"/>
  <c r="M80" i="11" s="1"/>
  <c r="M81" i="5"/>
  <c r="M81" i="6" s="1"/>
  <c r="M82" i="5"/>
  <c r="M82" i="6" s="1"/>
  <c r="M83" i="5"/>
  <c r="M83" i="6" s="1"/>
  <c r="M84" i="5"/>
  <c r="M84" i="6" s="1"/>
  <c r="M84" i="7" s="1"/>
  <c r="M84" i="8" s="1"/>
  <c r="M84" i="9" s="1"/>
  <c r="M84" i="10" s="1"/>
  <c r="M84" i="11" s="1"/>
  <c r="M85" i="5"/>
  <c r="M85" i="6" s="1"/>
  <c r="M85" i="7" s="1"/>
  <c r="M85" i="8" s="1"/>
  <c r="M85" i="9" s="1"/>
  <c r="M85" i="10" s="1"/>
  <c r="M85" i="11" s="1"/>
  <c r="M86" i="5"/>
  <c r="M86" i="6" s="1"/>
  <c r="M87" i="5"/>
  <c r="M87" i="6" s="1"/>
  <c r="M88" i="5"/>
  <c r="M88" i="6" s="1"/>
  <c r="M88" i="7" s="1"/>
  <c r="M88" i="8" s="1"/>
  <c r="M88" i="9" s="1"/>
  <c r="M88" i="10" s="1"/>
  <c r="M88" i="11" s="1"/>
  <c r="M89" i="5"/>
  <c r="M89" i="6" s="1"/>
  <c r="M90" i="5"/>
  <c r="M90" i="6" s="1"/>
  <c r="M91" i="5"/>
  <c r="M91" i="6" s="1"/>
  <c r="M92" i="5"/>
  <c r="M92" i="6" s="1"/>
  <c r="M92" i="7" s="1"/>
  <c r="M92" i="8" s="1"/>
  <c r="M92" i="9" s="1"/>
  <c r="M92" i="10" s="1"/>
  <c r="M92" i="11" s="1"/>
  <c r="M93" i="5"/>
  <c r="M93" i="6" s="1"/>
  <c r="M93" i="7" s="1"/>
  <c r="M93" i="8" s="1"/>
  <c r="M93" i="9" s="1"/>
  <c r="M93" i="10" s="1"/>
  <c r="M93" i="11" s="1"/>
  <c r="M94" i="5"/>
  <c r="M94" i="6" s="1"/>
  <c r="M95" i="5"/>
  <c r="M95" i="6" s="1"/>
  <c r="M96" i="5"/>
  <c r="M96" i="6" s="1"/>
  <c r="M96" i="7" s="1"/>
  <c r="M96" i="8" s="1"/>
  <c r="M96" i="9" s="1"/>
  <c r="M96" i="10" s="1"/>
  <c r="M96" i="11" s="1"/>
  <c r="M97" i="5"/>
  <c r="M97" i="6" s="1"/>
  <c r="M98" i="5"/>
  <c r="M98" i="6" s="1"/>
  <c r="M99" i="5"/>
  <c r="M99" i="6" s="1"/>
  <c r="M100" i="5"/>
  <c r="M100" i="6" s="1"/>
  <c r="M100" i="7" s="1"/>
  <c r="M100" i="8" s="1"/>
  <c r="M100" i="9" s="1"/>
  <c r="M100" i="10" s="1"/>
  <c r="M100" i="11" s="1"/>
  <c r="M101" i="5"/>
  <c r="M101" i="6" s="1"/>
  <c r="M102" i="5"/>
  <c r="M102" i="6" s="1"/>
  <c r="M103" i="5"/>
  <c r="M103" i="6" s="1"/>
  <c r="M104" i="5"/>
  <c r="M104" i="6" s="1"/>
  <c r="M104" i="7" s="1"/>
  <c r="M104" i="8" s="1"/>
  <c r="M104" i="9" s="1"/>
  <c r="M104" i="10" s="1"/>
  <c r="M104" i="11" s="1"/>
  <c r="M105" i="5"/>
  <c r="M105" i="6" s="1"/>
  <c r="M106" i="5"/>
  <c r="M106" i="6" s="1"/>
  <c r="J7" i="12"/>
  <c r="J8" i="12"/>
  <c r="J9" i="12"/>
  <c r="J10" i="12"/>
  <c r="J11" i="12"/>
  <c r="J12" i="12"/>
  <c r="J13" i="12"/>
  <c r="J14" i="12"/>
  <c r="J15" i="12"/>
  <c r="J16" i="12"/>
  <c r="J17" i="12"/>
  <c r="J18" i="12"/>
  <c r="J19" i="12"/>
  <c r="J20" i="12"/>
  <c r="J21" i="12"/>
  <c r="J22" i="12"/>
  <c r="J23" i="12"/>
  <c r="J24" i="12"/>
  <c r="J25" i="12"/>
  <c r="J26" i="12"/>
  <c r="J27" i="12"/>
  <c r="J28" i="12"/>
  <c r="J29" i="12"/>
  <c r="J30" i="12"/>
  <c r="J31" i="12"/>
  <c r="J32" i="12"/>
  <c r="J33" i="12"/>
  <c r="J34" i="12"/>
  <c r="J35" i="12"/>
  <c r="J36" i="12"/>
  <c r="J37" i="12"/>
  <c r="J38" i="12"/>
  <c r="J39" i="12"/>
  <c r="J40" i="12"/>
  <c r="J41" i="12"/>
  <c r="J42" i="12"/>
  <c r="J43" i="12"/>
  <c r="J44" i="12"/>
  <c r="J45" i="12"/>
  <c r="J46" i="12"/>
  <c r="J47" i="12"/>
  <c r="J48" i="12"/>
  <c r="J49" i="12"/>
  <c r="J50" i="12"/>
  <c r="J51" i="12"/>
  <c r="J52" i="12"/>
  <c r="J53" i="12"/>
  <c r="J54" i="12"/>
  <c r="J55" i="12"/>
  <c r="J56" i="12"/>
  <c r="J57" i="12"/>
  <c r="J58" i="12"/>
  <c r="J59" i="12"/>
  <c r="J60" i="12"/>
  <c r="J61" i="12"/>
  <c r="J62" i="12"/>
  <c r="J63" i="12"/>
  <c r="J64" i="12"/>
  <c r="J65" i="12"/>
  <c r="J66" i="12"/>
  <c r="J67" i="12"/>
  <c r="J68" i="12"/>
  <c r="J69" i="12"/>
  <c r="J70" i="12"/>
  <c r="J71" i="12"/>
  <c r="J72" i="12"/>
  <c r="J73" i="12"/>
  <c r="J74" i="12"/>
  <c r="J75" i="12"/>
  <c r="J76" i="12"/>
  <c r="J77" i="12"/>
  <c r="J78" i="12"/>
  <c r="J79" i="12"/>
  <c r="J80" i="12"/>
  <c r="J81" i="12"/>
  <c r="J82" i="12"/>
  <c r="J83" i="12"/>
  <c r="J84" i="12"/>
  <c r="J85" i="12"/>
  <c r="J86" i="12"/>
  <c r="J87" i="12"/>
  <c r="J88" i="12"/>
  <c r="J89" i="12"/>
  <c r="J90" i="12"/>
  <c r="J91" i="12"/>
  <c r="J92" i="12"/>
  <c r="J93" i="12"/>
  <c r="J94" i="12"/>
  <c r="J95" i="12"/>
  <c r="J96" i="12"/>
  <c r="J97" i="12"/>
  <c r="J98" i="12"/>
  <c r="J99" i="12"/>
  <c r="J100" i="12"/>
  <c r="J101" i="12"/>
  <c r="J102" i="12"/>
  <c r="J103" i="12"/>
  <c r="J104" i="12"/>
  <c r="J105" i="12"/>
  <c r="J106" i="12"/>
  <c r="H6" i="6" l="1"/>
  <c r="H6" i="7" s="1"/>
  <c r="M99" i="7"/>
  <c r="M99" i="8" s="1"/>
  <c r="M99" i="9" s="1"/>
  <c r="M99" i="10" s="1"/>
  <c r="M99" i="11" s="1"/>
  <c r="M91" i="7"/>
  <c r="M91" i="8" s="1"/>
  <c r="M91" i="9" s="1"/>
  <c r="M91" i="10" s="1"/>
  <c r="M91" i="11" s="1"/>
  <c r="M83" i="7"/>
  <c r="M83" i="8" s="1"/>
  <c r="M83" i="9" s="1"/>
  <c r="M83" i="10" s="1"/>
  <c r="M83" i="11" s="1"/>
  <c r="M75" i="7"/>
  <c r="M75" i="8" s="1"/>
  <c r="M75" i="9" s="1"/>
  <c r="M75" i="10" s="1"/>
  <c r="M75" i="11" s="1"/>
  <c r="M67" i="7"/>
  <c r="M67" i="8" s="1"/>
  <c r="M67" i="9" s="1"/>
  <c r="M67" i="10" s="1"/>
  <c r="M67" i="11" s="1"/>
  <c r="M59" i="7"/>
  <c r="M59" i="8" s="1"/>
  <c r="M59" i="9" s="1"/>
  <c r="M59" i="10" s="1"/>
  <c r="M59" i="11" s="1"/>
  <c r="M51" i="7"/>
  <c r="M51" i="8" s="1"/>
  <c r="M51" i="9" s="1"/>
  <c r="M51" i="10" s="1"/>
  <c r="M51" i="11" s="1"/>
  <c r="M43" i="7"/>
  <c r="M43" i="8" s="1"/>
  <c r="M43" i="9" s="1"/>
  <c r="M43" i="10" s="1"/>
  <c r="M43" i="11" s="1"/>
  <c r="M35" i="7"/>
  <c r="M35" i="8" s="1"/>
  <c r="M35" i="9" s="1"/>
  <c r="M35" i="10" s="1"/>
  <c r="M35" i="11" s="1"/>
  <c r="M27" i="7"/>
  <c r="M27" i="8" s="1"/>
  <c r="M27" i="9" s="1"/>
  <c r="M27" i="10" s="1"/>
  <c r="M27" i="11" s="1"/>
  <c r="M103" i="7"/>
  <c r="M103" i="8" s="1"/>
  <c r="M103" i="9" s="1"/>
  <c r="M103" i="10" s="1"/>
  <c r="M103" i="11" s="1"/>
  <c r="M95" i="7"/>
  <c r="M95" i="8" s="1"/>
  <c r="M95" i="9" s="1"/>
  <c r="M95" i="10" s="1"/>
  <c r="M95" i="11" s="1"/>
  <c r="M87" i="7"/>
  <c r="M87" i="8" s="1"/>
  <c r="M87" i="9" s="1"/>
  <c r="M87" i="10" s="1"/>
  <c r="M87" i="11" s="1"/>
  <c r="M79" i="7"/>
  <c r="M79" i="8" s="1"/>
  <c r="M79" i="9" s="1"/>
  <c r="M79" i="10" s="1"/>
  <c r="M79" i="11" s="1"/>
  <c r="M71" i="7"/>
  <c r="M71" i="8" s="1"/>
  <c r="M71" i="9" s="1"/>
  <c r="M71" i="10" s="1"/>
  <c r="M71" i="11" s="1"/>
  <c r="M63" i="7"/>
  <c r="M63" i="8" s="1"/>
  <c r="M63" i="9" s="1"/>
  <c r="M63" i="10" s="1"/>
  <c r="M63" i="11" s="1"/>
  <c r="M55" i="7"/>
  <c r="M55" i="8" s="1"/>
  <c r="M55" i="9" s="1"/>
  <c r="M55" i="10" s="1"/>
  <c r="M55" i="11" s="1"/>
  <c r="M47" i="7"/>
  <c r="M47" i="8" s="1"/>
  <c r="M47" i="9" s="1"/>
  <c r="M47" i="10" s="1"/>
  <c r="M47" i="11" s="1"/>
  <c r="M39" i="7"/>
  <c r="M39" i="8" s="1"/>
  <c r="M39" i="9" s="1"/>
  <c r="M39" i="10" s="1"/>
  <c r="M39" i="11" s="1"/>
  <c r="M31" i="7"/>
  <c r="M31" i="8" s="1"/>
  <c r="M31" i="9" s="1"/>
  <c r="M31" i="10" s="1"/>
  <c r="M31" i="11" s="1"/>
  <c r="M102" i="7"/>
  <c r="M102" i="8" s="1"/>
  <c r="M102" i="9" s="1"/>
  <c r="M102" i="10" s="1"/>
  <c r="M102" i="11" s="1"/>
  <c r="M90" i="7"/>
  <c r="M90" i="8" s="1"/>
  <c r="M90" i="9" s="1"/>
  <c r="M90" i="10" s="1"/>
  <c r="M90" i="11" s="1"/>
  <c r="M82" i="7"/>
  <c r="M82" i="8" s="1"/>
  <c r="M82" i="9" s="1"/>
  <c r="M82" i="10" s="1"/>
  <c r="M82" i="11" s="1"/>
  <c r="M74" i="7"/>
  <c r="M74" i="8" s="1"/>
  <c r="M74" i="9" s="1"/>
  <c r="M74" i="10" s="1"/>
  <c r="M74" i="11" s="1"/>
  <c r="M66" i="7"/>
  <c r="M66" i="8" s="1"/>
  <c r="M66" i="9" s="1"/>
  <c r="M66" i="10" s="1"/>
  <c r="M66" i="11" s="1"/>
  <c r="M62" i="7"/>
  <c r="M62" i="8" s="1"/>
  <c r="M62" i="9" s="1"/>
  <c r="M62" i="10" s="1"/>
  <c r="M62" i="11" s="1"/>
  <c r="M54" i="7"/>
  <c r="M54" i="8" s="1"/>
  <c r="M54" i="9" s="1"/>
  <c r="M54" i="10" s="1"/>
  <c r="M54" i="11" s="1"/>
  <c r="M50" i="7"/>
  <c r="M50" i="8" s="1"/>
  <c r="M50" i="9" s="1"/>
  <c r="M50" i="10" s="1"/>
  <c r="M50" i="11" s="1"/>
  <c r="M42" i="7"/>
  <c r="M42" i="8" s="1"/>
  <c r="M42" i="9" s="1"/>
  <c r="M42" i="10" s="1"/>
  <c r="M42" i="11" s="1"/>
  <c r="M38" i="7"/>
  <c r="M38" i="8" s="1"/>
  <c r="M38" i="9" s="1"/>
  <c r="M38" i="10" s="1"/>
  <c r="M38" i="11" s="1"/>
  <c r="M34" i="7"/>
  <c r="M34" i="8" s="1"/>
  <c r="M34" i="9" s="1"/>
  <c r="M34" i="10" s="1"/>
  <c r="M34" i="11" s="1"/>
  <c r="M30" i="7"/>
  <c r="M30" i="8" s="1"/>
  <c r="M30" i="9" s="1"/>
  <c r="M30" i="10" s="1"/>
  <c r="M30" i="11" s="1"/>
  <c r="M26" i="7"/>
  <c r="M26" i="8" s="1"/>
  <c r="M26" i="9" s="1"/>
  <c r="M26" i="10" s="1"/>
  <c r="M26" i="11" s="1"/>
  <c r="M101" i="7"/>
  <c r="M101" i="8" s="1"/>
  <c r="M101" i="9" s="1"/>
  <c r="M101" i="10" s="1"/>
  <c r="M101" i="11" s="1"/>
  <c r="M61" i="7"/>
  <c r="M61" i="8" s="1"/>
  <c r="M61" i="9" s="1"/>
  <c r="M61" i="10" s="1"/>
  <c r="M61" i="11" s="1"/>
  <c r="M53" i="7"/>
  <c r="M53" i="8" s="1"/>
  <c r="M53" i="9" s="1"/>
  <c r="M53" i="10" s="1"/>
  <c r="M53" i="11" s="1"/>
  <c r="M37" i="7"/>
  <c r="M37" i="8" s="1"/>
  <c r="M37" i="9" s="1"/>
  <c r="M37" i="10" s="1"/>
  <c r="M37" i="11" s="1"/>
  <c r="M29" i="7"/>
  <c r="M29" i="8" s="1"/>
  <c r="M29" i="9" s="1"/>
  <c r="M29" i="10" s="1"/>
  <c r="M29" i="11" s="1"/>
  <c r="M25" i="7"/>
  <c r="M25" i="8" s="1"/>
  <c r="M25" i="9" s="1"/>
  <c r="M25" i="10" s="1"/>
  <c r="M25" i="11" s="1"/>
  <c r="M106" i="7"/>
  <c r="M106" i="8" s="1"/>
  <c r="M106" i="9" s="1"/>
  <c r="M106" i="10" s="1"/>
  <c r="M106" i="11" s="1"/>
  <c r="M98" i="7"/>
  <c r="M98" i="8" s="1"/>
  <c r="M98" i="9" s="1"/>
  <c r="M98" i="10" s="1"/>
  <c r="M98" i="11" s="1"/>
  <c r="M94" i="7"/>
  <c r="M94" i="8" s="1"/>
  <c r="M94" i="9" s="1"/>
  <c r="M94" i="10" s="1"/>
  <c r="M94" i="11" s="1"/>
  <c r="M86" i="7"/>
  <c r="M86" i="8" s="1"/>
  <c r="M86" i="9" s="1"/>
  <c r="M86" i="10" s="1"/>
  <c r="M86" i="11" s="1"/>
  <c r="M78" i="7"/>
  <c r="M78" i="8" s="1"/>
  <c r="M78" i="9" s="1"/>
  <c r="M78" i="10" s="1"/>
  <c r="M78" i="11" s="1"/>
  <c r="M70" i="7"/>
  <c r="M70" i="8" s="1"/>
  <c r="M70" i="9" s="1"/>
  <c r="M70" i="10" s="1"/>
  <c r="M70" i="11" s="1"/>
  <c r="M58" i="7"/>
  <c r="M58" i="8" s="1"/>
  <c r="M58" i="9" s="1"/>
  <c r="M58" i="10" s="1"/>
  <c r="M58" i="11" s="1"/>
  <c r="M46" i="7"/>
  <c r="M46" i="8" s="1"/>
  <c r="M46" i="9" s="1"/>
  <c r="M46" i="10" s="1"/>
  <c r="M46" i="11" s="1"/>
  <c r="M105" i="7"/>
  <c r="M105" i="8" s="1"/>
  <c r="M105" i="9" s="1"/>
  <c r="M105" i="10" s="1"/>
  <c r="M105" i="11" s="1"/>
  <c r="M97" i="7"/>
  <c r="M97" i="8" s="1"/>
  <c r="M97" i="9" s="1"/>
  <c r="M97" i="10" s="1"/>
  <c r="M97" i="11" s="1"/>
  <c r="M89" i="7"/>
  <c r="M89" i="8" s="1"/>
  <c r="M89" i="9" s="1"/>
  <c r="M89" i="10" s="1"/>
  <c r="M89" i="11" s="1"/>
  <c r="M81" i="7"/>
  <c r="M81" i="8" s="1"/>
  <c r="M81" i="9" s="1"/>
  <c r="M81" i="10" s="1"/>
  <c r="M81" i="11" s="1"/>
  <c r="M73" i="7"/>
  <c r="M73" i="8" s="1"/>
  <c r="M73" i="9" s="1"/>
  <c r="M73" i="10" s="1"/>
  <c r="M73" i="11" s="1"/>
  <c r="M65" i="7"/>
  <c r="M65" i="8" s="1"/>
  <c r="M65" i="9" s="1"/>
  <c r="M65" i="10" s="1"/>
  <c r="M65" i="11" s="1"/>
  <c r="M57" i="7"/>
  <c r="M57" i="8" s="1"/>
  <c r="M57" i="9" s="1"/>
  <c r="M57" i="10" s="1"/>
  <c r="M57" i="11" s="1"/>
  <c r="M49" i="7"/>
  <c r="M49" i="8" s="1"/>
  <c r="M49" i="9" s="1"/>
  <c r="M49" i="10" s="1"/>
  <c r="M49" i="11" s="1"/>
  <c r="M41" i="7"/>
  <c r="M41" i="8" s="1"/>
  <c r="M41" i="9" s="1"/>
  <c r="M41" i="10" s="1"/>
  <c r="M41" i="11" s="1"/>
  <c r="M33" i="7"/>
  <c r="M33" i="8" s="1"/>
  <c r="M33" i="9" s="1"/>
  <c r="M33" i="10" s="1"/>
  <c r="M33" i="11" s="1"/>
  <c r="M18" i="7"/>
  <c r="M18" i="8" s="1"/>
  <c r="M18" i="9" s="1"/>
  <c r="M18" i="10" s="1"/>
  <c r="M18" i="11" s="1"/>
  <c r="M14" i="7"/>
  <c r="M14" i="8" s="1"/>
  <c r="M14" i="9" s="1"/>
  <c r="M14" i="10" s="1"/>
  <c r="M14" i="11" s="1"/>
  <c r="M19" i="7"/>
  <c r="M19" i="8" s="1"/>
  <c r="M19" i="9" s="1"/>
  <c r="M19" i="10" s="1"/>
  <c r="M19" i="11" s="1"/>
  <c r="M15" i="7"/>
  <c r="M15" i="8" s="1"/>
  <c r="M15" i="9" s="1"/>
  <c r="M15" i="10" s="1"/>
  <c r="M15" i="11" s="1"/>
  <c r="M10" i="7"/>
  <c r="M10" i="8" s="1"/>
  <c r="M10" i="9" s="1"/>
  <c r="M10" i="10" s="1"/>
  <c r="M10" i="11" s="1"/>
  <c r="M22" i="7"/>
  <c r="M22" i="8" s="1"/>
  <c r="M22" i="9" s="1"/>
  <c r="M22" i="10" s="1"/>
  <c r="M22" i="11" s="1"/>
  <c r="B15" i="14"/>
  <c r="A6" i="1"/>
  <c r="B2" i="1"/>
  <c r="B2" i="5" s="1"/>
  <c r="B2" i="6" s="1"/>
  <c r="B2" i="7" s="1"/>
  <c r="B2" i="8" s="1"/>
  <c r="B2" i="9" s="1"/>
  <c r="B2" i="10" s="1"/>
  <c r="B2" i="11" s="1"/>
  <c r="Q4" i="15"/>
  <c r="Q5" i="15"/>
  <c r="Q6" i="15"/>
  <c r="Q7" i="15"/>
  <c r="Q8" i="15"/>
  <c r="Q9" i="15"/>
  <c r="Q10" i="15"/>
  <c r="Q11" i="15"/>
  <c r="Q12" i="15"/>
  <c r="Q13" i="15"/>
  <c r="Q14" i="15"/>
  <c r="Q15" i="15"/>
  <c r="Q16" i="15"/>
  <c r="Q17" i="15"/>
  <c r="Q18" i="15"/>
  <c r="Q19" i="15"/>
  <c r="Q20" i="15"/>
  <c r="Q21" i="15"/>
  <c r="Q22" i="15"/>
  <c r="Q23" i="15"/>
  <c r="Q24" i="15"/>
  <c r="Q25" i="15"/>
  <c r="Q26" i="15"/>
  <c r="Q27" i="15"/>
  <c r="Q28" i="15"/>
  <c r="Q29" i="15"/>
  <c r="Q30" i="15"/>
  <c r="Q31" i="15"/>
  <c r="Q32" i="15"/>
  <c r="Q33" i="15"/>
  <c r="Q34" i="15"/>
  <c r="Q35" i="15"/>
  <c r="Q36" i="15"/>
  <c r="Q37" i="15"/>
  <c r="Q38" i="15"/>
  <c r="Q39" i="15"/>
  <c r="Q40" i="15"/>
  <c r="Q41" i="15"/>
  <c r="Q42" i="15"/>
  <c r="Q43" i="15"/>
  <c r="Q44" i="15"/>
  <c r="Q45" i="15"/>
  <c r="Q46" i="15"/>
  <c r="Q47" i="15"/>
  <c r="Q48" i="15"/>
  <c r="Q49" i="15"/>
  <c r="Q50" i="15"/>
  <c r="Q51" i="15"/>
  <c r="Q52" i="15"/>
  <c r="Q53" i="15"/>
  <c r="Q54" i="15"/>
  <c r="Q55" i="15"/>
  <c r="Q56" i="15"/>
  <c r="Q57" i="15"/>
  <c r="Q58" i="15"/>
  <c r="Q59" i="15"/>
  <c r="Q60" i="15"/>
  <c r="Q61" i="15"/>
  <c r="Q62" i="15"/>
  <c r="Q63" i="15"/>
  <c r="Q64" i="15"/>
  <c r="Q65" i="15"/>
  <c r="Q66" i="15"/>
  <c r="Q67" i="15"/>
  <c r="Q68" i="15"/>
  <c r="Q69" i="15"/>
  <c r="Q70" i="15"/>
  <c r="Q71" i="15"/>
  <c r="Q72" i="15"/>
  <c r="Q73" i="15"/>
  <c r="Q74" i="15"/>
  <c r="Q75" i="15"/>
  <c r="Q76" i="15"/>
  <c r="Q77" i="15"/>
  <c r="Q78" i="15"/>
  <c r="Q79" i="15"/>
  <c r="Q80" i="15"/>
  <c r="Q81" i="15"/>
  <c r="Q82" i="15"/>
  <c r="Q83" i="15"/>
  <c r="Q84" i="15"/>
  <c r="Q85" i="15"/>
  <c r="Q86" i="15"/>
  <c r="Q87" i="15"/>
  <c r="Q88" i="15"/>
  <c r="Q89" i="15"/>
  <c r="Q90" i="15"/>
  <c r="Q91" i="15"/>
  <c r="Q92" i="15"/>
  <c r="Q93" i="15"/>
  <c r="Q94" i="15"/>
  <c r="Q95" i="15"/>
  <c r="Q96" i="15"/>
  <c r="Q97" i="15"/>
  <c r="Q98" i="15"/>
  <c r="Q99" i="15"/>
  <c r="Q100" i="15"/>
  <c r="Q101" i="15"/>
  <c r="Q102" i="15"/>
  <c r="Q103" i="15"/>
  <c r="Q104" i="15"/>
  <c r="O4" i="15"/>
  <c r="O5" i="15"/>
  <c r="O6" i="15"/>
  <c r="O7" i="15"/>
  <c r="O8" i="15"/>
  <c r="O9" i="15"/>
  <c r="O10" i="15"/>
  <c r="O11" i="15"/>
  <c r="O12" i="15"/>
  <c r="O13" i="15"/>
  <c r="O14" i="15"/>
  <c r="O15" i="15"/>
  <c r="O16" i="15"/>
  <c r="O17" i="15"/>
  <c r="O18" i="15"/>
  <c r="O19" i="15"/>
  <c r="O20" i="15"/>
  <c r="O21" i="15"/>
  <c r="O22" i="15"/>
  <c r="O23" i="15"/>
  <c r="O24" i="15"/>
  <c r="O25" i="15"/>
  <c r="O26" i="15"/>
  <c r="O27" i="15"/>
  <c r="O28" i="15"/>
  <c r="O29" i="15"/>
  <c r="O30" i="15"/>
  <c r="O31" i="15"/>
  <c r="O32" i="15"/>
  <c r="O33" i="15"/>
  <c r="O34" i="15"/>
  <c r="O35" i="15"/>
  <c r="O36" i="15"/>
  <c r="O37" i="15"/>
  <c r="O38" i="15"/>
  <c r="O39" i="15"/>
  <c r="O40" i="15"/>
  <c r="O41" i="15"/>
  <c r="O42" i="15"/>
  <c r="O43" i="15"/>
  <c r="O44" i="15"/>
  <c r="O45" i="15"/>
  <c r="O46" i="15"/>
  <c r="O47" i="15"/>
  <c r="O48" i="15"/>
  <c r="O49" i="15"/>
  <c r="O50" i="15"/>
  <c r="O51" i="15"/>
  <c r="O52" i="15"/>
  <c r="O53" i="15"/>
  <c r="O54" i="15"/>
  <c r="O55" i="15"/>
  <c r="O56" i="15"/>
  <c r="O57" i="15"/>
  <c r="O58" i="15"/>
  <c r="O59" i="15"/>
  <c r="O60" i="15"/>
  <c r="O61" i="15"/>
  <c r="O62" i="15"/>
  <c r="O63" i="15"/>
  <c r="O64" i="15"/>
  <c r="O65" i="15"/>
  <c r="O66" i="15"/>
  <c r="O67" i="15"/>
  <c r="O68" i="15"/>
  <c r="O69" i="15"/>
  <c r="O70" i="15"/>
  <c r="O71" i="15"/>
  <c r="O72" i="15"/>
  <c r="O73" i="15"/>
  <c r="O74" i="15"/>
  <c r="O75" i="15"/>
  <c r="O76" i="15"/>
  <c r="O77" i="15"/>
  <c r="O78" i="15"/>
  <c r="O79" i="15"/>
  <c r="O80" i="15"/>
  <c r="O81" i="15"/>
  <c r="O82" i="15"/>
  <c r="O83" i="15"/>
  <c r="O84" i="15"/>
  <c r="O85" i="15"/>
  <c r="O86" i="15"/>
  <c r="O87" i="15"/>
  <c r="O88" i="15"/>
  <c r="O89" i="15"/>
  <c r="O90" i="15"/>
  <c r="O91" i="15"/>
  <c r="O92" i="15"/>
  <c r="O93" i="15"/>
  <c r="O94" i="15"/>
  <c r="O95" i="15"/>
  <c r="O96" i="15"/>
  <c r="O97" i="15"/>
  <c r="O98" i="15"/>
  <c r="O99" i="15"/>
  <c r="O100" i="15"/>
  <c r="O101" i="15"/>
  <c r="O102" i="15"/>
  <c r="O103" i="15"/>
  <c r="O104" i="15"/>
  <c r="M5" i="15"/>
  <c r="M6" i="15"/>
  <c r="M7" i="15"/>
  <c r="M8" i="15"/>
  <c r="M9" i="15"/>
  <c r="M10" i="15"/>
  <c r="M11" i="15"/>
  <c r="M12" i="15"/>
  <c r="M13" i="15"/>
  <c r="M14" i="15"/>
  <c r="M15" i="15"/>
  <c r="M16" i="15"/>
  <c r="M17" i="15"/>
  <c r="M18" i="15"/>
  <c r="M19" i="15"/>
  <c r="M20" i="15"/>
  <c r="M21" i="15"/>
  <c r="M22" i="15"/>
  <c r="M23" i="15"/>
  <c r="M24" i="15"/>
  <c r="M25" i="15"/>
  <c r="M26" i="15"/>
  <c r="M27" i="15"/>
  <c r="M28" i="15"/>
  <c r="M29" i="15"/>
  <c r="M30" i="15"/>
  <c r="M31" i="15"/>
  <c r="M32" i="15"/>
  <c r="M33" i="15"/>
  <c r="M34" i="15"/>
  <c r="M35" i="15"/>
  <c r="M36" i="15"/>
  <c r="M37" i="15"/>
  <c r="M38" i="15"/>
  <c r="M39" i="15"/>
  <c r="M40" i="15"/>
  <c r="M41" i="15"/>
  <c r="M42" i="15"/>
  <c r="M43" i="15"/>
  <c r="M44" i="15"/>
  <c r="M45" i="15"/>
  <c r="M46" i="15"/>
  <c r="M47" i="15"/>
  <c r="M48" i="15"/>
  <c r="M49" i="15"/>
  <c r="M50" i="15"/>
  <c r="M51" i="15"/>
  <c r="M52" i="15"/>
  <c r="M53" i="15"/>
  <c r="M54" i="15"/>
  <c r="M55" i="15"/>
  <c r="M56" i="15"/>
  <c r="M57" i="15"/>
  <c r="M58" i="15"/>
  <c r="M59" i="15"/>
  <c r="M60" i="15"/>
  <c r="M61" i="15"/>
  <c r="M62" i="15"/>
  <c r="M63" i="15"/>
  <c r="M64" i="15"/>
  <c r="M65" i="15"/>
  <c r="M66" i="15"/>
  <c r="M67" i="15"/>
  <c r="M68" i="15"/>
  <c r="M69" i="15"/>
  <c r="M70" i="15"/>
  <c r="M71" i="15"/>
  <c r="M72" i="15"/>
  <c r="M73" i="15"/>
  <c r="M74" i="15"/>
  <c r="M75" i="15"/>
  <c r="M76" i="15"/>
  <c r="M77" i="15"/>
  <c r="M78" i="15"/>
  <c r="M79" i="15"/>
  <c r="M80" i="15"/>
  <c r="M81" i="15"/>
  <c r="M82" i="15"/>
  <c r="M83" i="15"/>
  <c r="M84" i="15"/>
  <c r="M85" i="15"/>
  <c r="M86" i="15"/>
  <c r="M87" i="15"/>
  <c r="M88" i="15"/>
  <c r="M89" i="15"/>
  <c r="M90" i="15"/>
  <c r="M91" i="15"/>
  <c r="M92" i="15"/>
  <c r="M93" i="15"/>
  <c r="M94" i="15"/>
  <c r="M95" i="15"/>
  <c r="M96" i="15"/>
  <c r="M97" i="15"/>
  <c r="M98" i="15"/>
  <c r="M99" i="15"/>
  <c r="M100" i="15"/>
  <c r="M101" i="15"/>
  <c r="M102" i="15"/>
  <c r="M103" i="15"/>
  <c r="M104" i="15"/>
  <c r="M4" i="15"/>
  <c r="K5" i="15"/>
  <c r="K6" i="15"/>
  <c r="K7" i="15"/>
  <c r="K8" i="15"/>
  <c r="K9" i="15"/>
  <c r="K10" i="15"/>
  <c r="K11" i="15"/>
  <c r="K12" i="15"/>
  <c r="K13" i="15"/>
  <c r="K14" i="15"/>
  <c r="K15" i="15"/>
  <c r="K16" i="15"/>
  <c r="K17" i="15"/>
  <c r="K18" i="15"/>
  <c r="K19" i="15"/>
  <c r="K20" i="15"/>
  <c r="K21" i="15"/>
  <c r="K22" i="15"/>
  <c r="K23" i="15"/>
  <c r="K24" i="15"/>
  <c r="K25" i="15"/>
  <c r="K26" i="15"/>
  <c r="K27" i="15"/>
  <c r="K28" i="15"/>
  <c r="K29" i="15"/>
  <c r="K30" i="15"/>
  <c r="K31" i="15"/>
  <c r="K32" i="15"/>
  <c r="K33" i="15"/>
  <c r="K34" i="15"/>
  <c r="K35" i="15"/>
  <c r="K36" i="15"/>
  <c r="K37" i="15"/>
  <c r="K38" i="15"/>
  <c r="K39" i="15"/>
  <c r="K40" i="15"/>
  <c r="K41" i="15"/>
  <c r="K42" i="15"/>
  <c r="K43" i="15"/>
  <c r="K44" i="15"/>
  <c r="K45" i="15"/>
  <c r="K46" i="15"/>
  <c r="K47" i="15"/>
  <c r="K48" i="15"/>
  <c r="K49" i="15"/>
  <c r="K50" i="15"/>
  <c r="K51" i="15"/>
  <c r="K52" i="15"/>
  <c r="K53" i="15"/>
  <c r="K54" i="15"/>
  <c r="K55" i="15"/>
  <c r="K56" i="15"/>
  <c r="K57" i="15"/>
  <c r="K58" i="15"/>
  <c r="K59" i="15"/>
  <c r="K60" i="15"/>
  <c r="K61" i="15"/>
  <c r="K62" i="15"/>
  <c r="K63" i="15"/>
  <c r="K64" i="15"/>
  <c r="K65" i="15"/>
  <c r="K66" i="15"/>
  <c r="K67" i="15"/>
  <c r="K68" i="15"/>
  <c r="K69" i="15"/>
  <c r="K70" i="15"/>
  <c r="K71" i="15"/>
  <c r="K72" i="15"/>
  <c r="K73" i="15"/>
  <c r="K74" i="15"/>
  <c r="K75" i="15"/>
  <c r="K76" i="15"/>
  <c r="K77" i="15"/>
  <c r="K78" i="15"/>
  <c r="K79" i="15"/>
  <c r="K80" i="15"/>
  <c r="K81" i="15"/>
  <c r="K82" i="15"/>
  <c r="K83" i="15"/>
  <c r="K84" i="15"/>
  <c r="K85" i="15"/>
  <c r="K86" i="15"/>
  <c r="K87" i="15"/>
  <c r="K88" i="15"/>
  <c r="K89" i="15"/>
  <c r="K90" i="15"/>
  <c r="K91" i="15"/>
  <c r="K92" i="15"/>
  <c r="K93" i="15"/>
  <c r="K94" i="15"/>
  <c r="K95" i="15"/>
  <c r="K96" i="15"/>
  <c r="K97" i="15"/>
  <c r="K98" i="15"/>
  <c r="K99" i="15"/>
  <c r="K100" i="15"/>
  <c r="K101" i="15"/>
  <c r="K102" i="15"/>
  <c r="K103" i="15"/>
  <c r="K104" i="15"/>
  <c r="K4" i="15"/>
  <c r="I4" i="15"/>
  <c r="I5" i="15"/>
  <c r="I6" i="15"/>
  <c r="I7" i="15"/>
  <c r="I8" i="15"/>
  <c r="I9" i="15"/>
  <c r="I10" i="15"/>
  <c r="I11" i="15"/>
  <c r="I12" i="15"/>
  <c r="I13" i="15"/>
  <c r="I14" i="15"/>
  <c r="I15" i="15"/>
  <c r="I16" i="15"/>
  <c r="I17" i="15"/>
  <c r="I18" i="15"/>
  <c r="I19" i="15"/>
  <c r="I20" i="15"/>
  <c r="I21" i="15"/>
  <c r="I22" i="15"/>
  <c r="I23" i="15"/>
  <c r="I24" i="15"/>
  <c r="I25" i="15"/>
  <c r="I26" i="15"/>
  <c r="I27" i="15"/>
  <c r="I28" i="15"/>
  <c r="I29" i="15"/>
  <c r="I30" i="15"/>
  <c r="I31" i="15"/>
  <c r="I32" i="15"/>
  <c r="I33" i="15"/>
  <c r="I34" i="15"/>
  <c r="I35" i="15"/>
  <c r="I36" i="15"/>
  <c r="I37" i="15"/>
  <c r="I38" i="15"/>
  <c r="I39" i="15"/>
  <c r="I40" i="15"/>
  <c r="I41" i="15"/>
  <c r="I42" i="15"/>
  <c r="I43" i="15"/>
  <c r="I44" i="15"/>
  <c r="I45" i="15"/>
  <c r="I46" i="15"/>
  <c r="I47" i="15"/>
  <c r="I48" i="15"/>
  <c r="I49" i="15"/>
  <c r="I50" i="15"/>
  <c r="I51" i="15"/>
  <c r="I52" i="15"/>
  <c r="I53" i="15"/>
  <c r="I54" i="15"/>
  <c r="I55" i="15"/>
  <c r="I56" i="15"/>
  <c r="I57" i="15"/>
  <c r="I58" i="15"/>
  <c r="I59" i="15"/>
  <c r="I60" i="15"/>
  <c r="I61" i="15"/>
  <c r="I62" i="15"/>
  <c r="I63" i="15"/>
  <c r="I64" i="15"/>
  <c r="I65" i="15"/>
  <c r="I66" i="15"/>
  <c r="I67" i="15"/>
  <c r="I68" i="15"/>
  <c r="I69" i="15"/>
  <c r="I70" i="15"/>
  <c r="I71" i="15"/>
  <c r="I72" i="15"/>
  <c r="I73" i="15"/>
  <c r="I74" i="15"/>
  <c r="I75" i="15"/>
  <c r="I76" i="15"/>
  <c r="I77" i="15"/>
  <c r="I78" i="15"/>
  <c r="I79" i="15"/>
  <c r="I80" i="15"/>
  <c r="I81" i="15"/>
  <c r="I82" i="15"/>
  <c r="I83" i="15"/>
  <c r="I84" i="15"/>
  <c r="I85" i="15"/>
  <c r="I86" i="15"/>
  <c r="I87" i="15"/>
  <c r="I88" i="15"/>
  <c r="I89" i="15"/>
  <c r="I90" i="15"/>
  <c r="I91" i="15"/>
  <c r="I92" i="15"/>
  <c r="I93" i="15"/>
  <c r="I94" i="15"/>
  <c r="I95" i="15"/>
  <c r="I96" i="15"/>
  <c r="I97" i="15"/>
  <c r="I98" i="15"/>
  <c r="I99" i="15"/>
  <c r="I100" i="15"/>
  <c r="I101" i="15"/>
  <c r="I102" i="15"/>
  <c r="I103" i="15"/>
  <c r="I104" i="15"/>
  <c r="G5" i="15"/>
  <c r="G6" i="15"/>
  <c r="G7" i="15"/>
  <c r="G8" i="15"/>
  <c r="G9" i="15"/>
  <c r="G10" i="15"/>
  <c r="G11" i="15"/>
  <c r="G12" i="15"/>
  <c r="G13" i="15"/>
  <c r="G14" i="15"/>
  <c r="G15" i="15"/>
  <c r="G16" i="15"/>
  <c r="G17" i="15"/>
  <c r="G18" i="15"/>
  <c r="G19" i="15"/>
  <c r="G20" i="15"/>
  <c r="G21" i="15"/>
  <c r="G22" i="15"/>
  <c r="G23" i="15"/>
  <c r="G24" i="15"/>
  <c r="G25" i="15"/>
  <c r="G26" i="15"/>
  <c r="G27" i="15"/>
  <c r="G28" i="15"/>
  <c r="G29" i="15"/>
  <c r="G30" i="15"/>
  <c r="G31" i="15"/>
  <c r="G32" i="15"/>
  <c r="G33" i="15"/>
  <c r="G34" i="15"/>
  <c r="G35" i="15"/>
  <c r="G36" i="15"/>
  <c r="G37" i="15"/>
  <c r="G38" i="15"/>
  <c r="G39" i="15"/>
  <c r="G40" i="15"/>
  <c r="G41" i="15"/>
  <c r="G42" i="15"/>
  <c r="G43" i="15"/>
  <c r="G44" i="15"/>
  <c r="G45" i="15"/>
  <c r="G46" i="15"/>
  <c r="G47" i="15"/>
  <c r="G48" i="15"/>
  <c r="G49" i="15"/>
  <c r="G50" i="15"/>
  <c r="G51" i="15"/>
  <c r="G52" i="15"/>
  <c r="G53" i="15"/>
  <c r="G54" i="15"/>
  <c r="G55" i="15"/>
  <c r="G56" i="15"/>
  <c r="G57" i="15"/>
  <c r="G58" i="15"/>
  <c r="G59" i="15"/>
  <c r="G60" i="15"/>
  <c r="G61" i="15"/>
  <c r="G62" i="15"/>
  <c r="G63" i="15"/>
  <c r="G64" i="15"/>
  <c r="G65" i="15"/>
  <c r="G66" i="15"/>
  <c r="G67" i="15"/>
  <c r="G68" i="15"/>
  <c r="G69" i="15"/>
  <c r="G70" i="15"/>
  <c r="G71" i="15"/>
  <c r="G72" i="15"/>
  <c r="G73" i="15"/>
  <c r="G74" i="15"/>
  <c r="G75" i="15"/>
  <c r="G76" i="15"/>
  <c r="G77" i="15"/>
  <c r="G78" i="15"/>
  <c r="G79" i="15"/>
  <c r="G80" i="15"/>
  <c r="G81" i="15"/>
  <c r="G82" i="15"/>
  <c r="G83" i="15"/>
  <c r="G84" i="15"/>
  <c r="G85" i="15"/>
  <c r="G86" i="15"/>
  <c r="G87" i="15"/>
  <c r="G88" i="15"/>
  <c r="G89" i="15"/>
  <c r="G90" i="15"/>
  <c r="G91" i="15"/>
  <c r="G92" i="15"/>
  <c r="G93" i="15"/>
  <c r="G94" i="15"/>
  <c r="G95" i="15"/>
  <c r="G96" i="15"/>
  <c r="G97" i="15"/>
  <c r="G98" i="15"/>
  <c r="G99" i="15"/>
  <c r="G100" i="15"/>
  <c r="G101" i="15"/>
  <c r="G102" i="15"/>
  <c r="G103" i="15"/>
  <c r="G104" i="15"/>
  <c r="G4" i="15"/>
  <c r="E5" i="15"/>
  <c r="E6" i="15"/>
  <c r="E7" i="15"/>
  <c r="E8" i="15"/>
  <c r="E9" i="15"/>
  <c r="E10" i="15"/>
  <c r="E11" i="15"/>
  <c r="E12" i="15"/>
  <c r="E13" i="15"/>
  <c r="E14" i="15"/>
  <c r="E15" i="15"/>
  <c r="E16" i="15"/>
  <c r="E17" i="15"/>
  <c r="E18" i="15"/>
  <c r="E19" i="15"/>
  <c r="E20" i="15"/>
  <c r="E21" i="15"/>
  <c r="E22" i="15"/>
  <c r="E23" i="15"/>
  <c r="E24" i="15"/>
  <c r="E25" i="15"/>
  <c r="E26" i="15"/>
  <c r="E27" i="15"/>
  <c r="E28" i="15"/>
  <c r="E29" i="15"/>
  <c r="E30" i="15"/>
  <c r="E31" i="15"/>
  <c r="E32" i="15"/>
  <c r="E33" i="15"/>
  <c r="E34" i="15"/>
  <c r="E35" i="15"/>
  <c r="E36" i="15"/>
  <c r="E37" i="15"/>
  <c r="E38" i="15"/>
  <c r="E39" i="15"/>
  <c r="E40" i="15"/>
  <c r="E41" i="15"/>
  <c r="E42" i="15"/>
  <c r="E43" i="15"/>
  <c r="E44" i="15"/>
  <c r="E45" i="15"/>
  <c r="E46" i="15"/>
  <c r="E47" i="15"/>
  <c r="E48" i="15"/>
  <c r="E49" i="15"/>
  <c r="E50" i="15"/>
  <c r="E51" i="15"/>
  <c r="E52" i="15"/>
  <c r="E53" i="15"/>
  <c r="E54" i="15"/>
  <c r="E55" i="15"/>
  <c r="E56" i="15"/>
  <c r="E57" i="15"/>
  <c r="E58" i="15"/>
  <c r="E59" i="15"/>
  <c r="E60" i="15"/>
  <c r="E61" i="15"/>
  <c r="E62" i="15"/>
  <c r="E63" i="15"/>
  <c r="E64" i="15"/>
  <c r="E65" i="15"/>
  <c r="E66" i="15"/>
  <c r="E67" i="15"/>
  <c r="E68" i="15"/>
  <c r="E69" i="15"/>
  <c r="E70" i="15"/>
  <c r="E71" i="15"/>
  <c r="E72" i="15"/>
  <c r="E73" i="15"/>
  <c r="E74" i="15"/>
  <c r="E75" i="15"/>
  <c r="E76" i="15"/>
  <c r="E77" i="15"/>
  <c r="E78" i="15"/>
  <c r="E79" i="15"/>
  <c r="E80" i="15"/>
  <c r="E81" i="15"/>
  <c r="E82" i="15"/>
  <c r="E83" i="15"/>
  <c r="E84" i="15"/>
  <c r="E85" i="15"/>
  <c r="E86" i="15"/>
  <c r="E87" i="15"/>
  <c r="E88" i="15"/>
  <c r="E89" i="15"/>
  <c r="E90" i="15"/>
  <c r="E91" i="15"/>
  <c r="E92" i="15"/>
  <c r="E93" i="15"/>
  <c r="E94" i="15"/>
  <c r="E95" i="15"/>
  <c r="E96" i="15"/>
  <c r="E97" i="15"/>
  <c r="E98" i="15"/>
  <c r="E99" i="15"/>
  <c r="E100" i="15"/>
  <c r="E101" i="15"/>
  <c r="E102" i="15"/>
  <c r="E103" i="15"/>
  <c r="E104" i="15"/>
  <c r="E4" i="15"/>
  <c r="C5" i="15"/>
  <c r="C6" i="15"/>
  <c r="C7" i="15"/>
  <c r="C8" i="15"/>
  <c r="C9" i="15"/>
  <c r="C10" i="15"/>
  <c r="C11" i="15"/>
  <c r="C12" i="15"/>
  <c r="C13" i="15"/>
  <c r="C14" i="15"/>
  <c r="C15" i="15"/>
  <c r="C16" i="15"/>
  <c r="C17" i="15"/>
  <c r="C18" i="15"/>
  <c r="C19" i="15"/>
  <c r="C20" i="15"/>
  <c r="C21" i="15"/>
  <c r="C22" i="15"/>
  <c r="C23" i="15"/>
  <c r="C24" i="15"/>
  <c r="C25" i="15"/>
  <c r="C26" i="15"/>
  <c r="C27" i="15"/>
  <c r="C28" i="15"/>
  <c r="C29" i="15"/>
  <c r="C30" i="15"/>
  <c r="C31" i="15"/>
  <c r="C32" i="15"/>
  <c r="C33" i="15"/>
  <c r="C34" i="15"/>
  <c r="C35" i="15"/>
  <c r="C36" i="15"/>
  <c r="C37" i="15"/>
  <c r="C38" i="15"/>
  <c r="C39" i="15"/>
  <c r="C40" i="15"/>
  <c r="C41" i="15"/>
  <c r="C42" i="15"/>
  <c r="C43" i="15"/>
  <c r="C44" i="15"/>
  <c r="C45" i="15"/>
  <c r="C46" i="15"/>
  <c r="C47" i="15"/>
  <c r="C48" i="15"/>
  <c r="C49" i="15"/>
  <c r="C50" i="15"/>
  <c r="C51" i="15"/>
  <c r="C52" i="15"/>
  <c r="C53" i="15"/>
  <c r="C54" i="15"/>
  <c r="C55" i="15"/>
  <c r="C56" i="15"/>
  <c r="C57" i="15"/>
  <c r="C58" i="15"/>
  <c r="C59" i="15"/>
  <c r="C60" i="15"/>
  <c r="C61" i="15"/>
  <c r="C62" i="15"/>
  <c r="C63" i="15"/>
  <c r="C64" i="15"/>
  <c r="C65" i="15"/>
  <c r="C66" i="15"/>
  <c r="C67" i="15"/>
  <c r="C68" i="15"/>
  <c r="C69" i="15"/>
  <c r="C70" i="15"/>
  <c r="C71" i="15"/>
  <c r="C72" i="15"/>
  <c r="C73" i="15"/>
  <c r="C74" i="15"/>
  <c r="C75" i="15"/>
  <c r="C76" i="15"/>
  <c r="C77" i="15"/>
  <c r="C78" i="15"/>
  <c r="C79" i="15"/>
  <c r="C80" i="15"/>
  <c r="C81" i="15"/>
  <c r="C82" i="15"/>
  <c r="C83" i="15"/>
  <c r="C84" i="15"/>
  <c r="C85" i="15"/>
  <c r="C86" i="15"/>
  <c r="C87" i="15"/>
  <c r="C88" i="15"/>
  <c r="C89" i="15"/>
  <c r="C90" i="15"/>
  <c r="C91" i="15"/>
  <c r="C92" i="15"/>
  <c r="C93" i="15"/>
  <c r="C94" i="15"/>
  <c r="C95" i="15"/>
  <c r="C96" i="15"/>
  <c r="C97" i="15"/>
  <c r="C98" i="15"/>
  <c r="C99" i="15"/>
  <c r="C100" i="15"/>
  <c r="C101" i="15"/>
  <c r="C102" i="15"/>
  <c r="C103" i="15"/>
  <c r="C104" i="15"/>
  <c r="C4" i="15"/>
  <c r="B4" i="15"/>
  <c r="B5" i="15"/>
  <c r="B6" i="15"/>
  <c r="B7" i="15"/>
  <c r="B8" i="15"/>
  <c r="B9" i="15"/>
  <c r="B10" i="15"/>
  <c r="B11" i="15"/>
  <c r="B12" i="15"/>
  <c r="B13" i="15"/>
  <c r="B14" i="15"/>
  <c r="B15" i="15"/>
  <c r="B16" i="15"/>
  <c r="B17" i="15"/>
  <c r="B18" i="15"/>
  <c r="B19" i="15"/>
  <c r="B20" i="15"/>
  <c r="B21" i="15"/>
  <c r="B22" i="15"/>
  <c r="B23" i="15"/>
  <c r="B24" i="15"/>
  <c r="B25" i="15"/>
  <c r="B26" i="15"/>
  <c r="B27" i="15"/>
  <c r="B28" i="15"/>
  <c r="B29" i="15"/>
  <c r="B30" i="15"/>
  <c r="B31" i="15"/>
  <c r="B32" i="15"/>
  <c r="B33" i="15"/>
  <c r="B34" i="15"/>
  <c r="B35" i="15"/>
  <c r="B36" i="15"/>
  <c r="B37" i="15"/>
  <c r="B38" i="15"/>
  <c r="B39" i="15"/>
  <c r="B40" i="15"/>
  <c r="B41" i="15"/>
  <c r="B42" i="15"/>
  <c r="B43" i="15"/>
  <c r="B44" i="15"/>
  <c r="B45" i="15"/>
  <c r="B46" i="15"/>
  <c r="B47" i="15"/>
  <c r="B48" i="15"/>
  <c r="B49" i="15"/>
  <c r="B50" i="15"/>
  <c r="B51" i="15"/>
  <c r="B52" i="15"/>
  <c r="B53" i="15"/>
  <c r="B54" i="15"/>
  <c r="B55" i="15"/>
  <c r="B56" i="15"/>
  <c r="B57" i="15"/>
  <c r="B58" i="15"/>
  <c r="B59" i="15"/>
  <c r="B60" i="15"/>
  <c r="B61" i="15"/>
  <c r="B62" i="15"/>
  <c r="B63" i="15"/>
  <c r="B64" i="15"/>
  <c r="B65" i="15"/>
  <c r="B66" i="15"/>
  <c r="B67" i="15"/>
  <c r="B68" i="15"/>
  <c r="B69" i="15"/>
  <c r="B70" i="15"/>
  <c r="B71" i="15"/>
  <c r="B72" i="15"/>
  <c r="B73" i="15"/>
  <c r="B74" i="15"/>
  <c r="B75" i="15"/>
  <c r="B76" i="15"/>
  <c r="B77" i="15"/>
  <c r="B78" i="15"/>
  <c r="B79" i="15"/>
  <c r="B80" i="15"/>
  <c r="B81" i="15"/>
  <c r="B82" i="15"/>
  <c r="B83" i="15"/>
  <c r="B84" i="15"/>
  <c r="B85" i="15"/>
  <c r="B86" i="15"/>
  <c r="B87" i="15"/>
  <c r="B88" i="15"/>
  <c r="B89" i="15"/>
  <c r="B90" i="15"/>
  <c r="B91" i="15"/>
  <c r="B92" i="15"/>
  <c r="B93" i="15"/>
  <c r="B94" i="15"/>
  <c r="B95" i="15"/>
  <c r="B96" i="15"/>
  <c r="B97" i="15"/>
  <c r="B98" i="15"/>
  <c r="B99" i="15"/>
  <c r="B100" i="15"/>
  <c r="B101" i="15"/>
  <c r="B102" i="15"/>
  <c r="B103" i="15"/>
  <c r="B104" i="15"/>
  <c r="A4" i="15"/>
  <c r="C2" i="15"/>
  <c r="A2" i="7"/>
  <c r="I106" i="12"/>
  <c r="B106" i="12"/>
  <c r="A106" i="12"/>
  <c r="I105" i="12"/>
  <c r="B105" i="12"/>
  <c r="A105" i="12"/>
  <c r="I104" i="12"/>
  <c r="B104" i="12"/>
  <c r="A104" i="12"/>
  <c r="I103" i="12"/>
  <c r="B103" i="12"/>
  <c r="A103" i="12"/>
  <c r="I102" i="12"/>
  <c r="B102" i="12"/>
  <c r="A102" i="12"/>
  <c r="I101" i="12"/>
  <c r="B101" i="12"/>
  <c r="A101" i="12"/>
  <c r="I100" i="12"/>
  <c r="B100" i="12"/>
  <c r="A100" i="12"/>
  <c r="I99" i="12"/>
  <c r="B99" i="12"/>
  <c r="A99" i="12"/>
  <c r="I98" i="12"/>
  <c r="B98" i="12"/>
  <c r="A98" i="12"/>
  <c r="I97" i="12"/>
  <c r="B97" i="12"/>
  <c r="A97" i="12"/>
  <c r="I96" i="12"/>
  <c r="B96" i="12"/>
  <c r="A96" i="12"/>
  <c r="I95" i="12"/>
  <c r="B95" i="12"/>
  <c r="A95" i="12"/>
  <c r="I94" i="12"/>
  <c r="B94" i="12"/>
  <c r="A94" i="12"/>
  <c r="I93" i="12"/>
  <c r="B93" i="12"/>
  <c r="A93" i="12"/>
  <c r="I92" i="12"/>
  <c r="B92" i="12"/>
  <c r="A92" i="12"/>
  <c r="I91" i="12"/>
  <c r="B91" i="12"/>
  <c r="A91" i="12"/>
  <c r="I90" i="12"/>
  <c r="B90" i="12"/>
  <c r="A90" i="12"/>
  <c r="I89" i="12"/>
  <c r="B89" i="12"/>
  <c r="A89" i="12"/>
  <c r="I88" i="12"/>
  <c r="B88" i="12"/>
  <c r="A88" i="12"/>
  <c r="I87" i="12"/>
  <c r="B87" i="12"/>
  <c r="A87" i="12"/>
  <c r="I86" i="12"/>
  <c r="B86" i="12"/>
  <c r="A86" i="12"/>
  <c r="I85" i="12"/>
  <c r="B85" i="12"/>
  <c r="A85" i="12"/>
  <c r="I84" i="12"/>
  <c r="B84" i="12"/>
  <c r="A84" i="12"/>
  <c r="I83" i="12"/>
  <c r="B83" i="12"/>
  <c r="A83" i="12"/>
  <c r="I82" i="12"/>
  <c r="B82" i="12"/>
  <c r="A82" i="12"/>
  <c r="I81" i="12"/>
  <c r="B81" i="12"/>
  <c r="A81" i="12"/>
  <c r="I80" i="12"/>
  <c r="B80" i="12"/>
  <c r="A80" i="12"/>
  <c r="I79" i="12"/>
  <c r="B79" i="12"/>
  <c r="A79" i="12"/>
  <c r="I78" i="12"/>
  <c r="B78" i="12"/>
  <c r="A78" i="12"/>
  <c r="I77" i="12"/>
  <c r="B77" i="12"/>
  <c r="A77" i="12"/>
  <c r="I76" i="12"/>
  <c r="B76" i="12"/>
  <c r="A76" i="12"/>
  <c r="I75" i="12"/>
  <c r="B75" i="12"/>
  <c r="A75" i="12"/>
  <c r="I74" i="12"/>
  <c r="B74" i="12"/>
  <c r="A74" i="12"/>
  <c r="I73" i="12"/>
  <c r="B73" i="12"/>
  <c r="A73" i="12"/>
  <c r="I72" i="12"/>
  <c r="B72" i="12"/>
  <c r="A72" i="12"/>
  <c r="I71" i="12"/>
  <c r="B71" i="12"/>
  <c r="A71" i="12"/>
  <c r="I70" i="12"/>
  <c r="B70" i="12"/>
  <c r="A70" i="12"/>
  <c r="I69" i="12"/>
  <c r="B69" i="12"/>
  <c r="A69" i="12"/>
  <c r="I68" i="12"/>
  <c r="B68" i="12"/>
  <c r="A68" i="12"/>
  <c r="I67" i="12"/>
  <c r="B67" i="12"/>
  <c r="A67" i="12"/>
  <c r="I66" i="12"/>
  <c r="B66" i="12"/>
  <c r="A66" i="12"/>
  <c r="I65" i="12"/>
  <c r="B65" i="12"/>
  <c r="A65" i="12"/>
  <c r="I64" i="12"/>
  <c r="B64" i="12"/>
  <c r="A64" i="12"/>
  <c r="I63" i="12"/>
  <c r="B63" i="12"/>
  <c r="A63" i="12"/>
  <c r="I62" i="12"/>
  <c r="B62" i="12"/>
  <c r="A62" i="12"/>
  <c r="I61" i="12"/>
  <c r="B61" i="12"/>
  <c r="A61" i="12"/>
  <c r="I60" i="12"/>
  <c r="B60" i="12"/>
  <c r="A60" i="12"/>
  <c r="I59" i="12"/>
  <c r="B59" i="12"/>
  <c r="A59" i="12"/>
  <c r="I58" i="12"/>
  <c r="B58" i="12"/>
  <c r="A58" i="12"/>
  <c r="I57" i="12"/>
  <c r="B57" i="12"/>
  <c r="A57" i="12"/>
  <c r="I56" i="12"/>
  <c r="B56" i="12"/>
  <c r="A56" i="12"/>
  <c r="I55" i="12"/>
  <c r="B55" i="12"/>
  <c r="A55" i="12"/>
  <c r="I54" i="12"/>
  <c r="B54" i="12"/>
  <c r="A54" i="12"/>
  <c r="I53" i="12"/>
  <c r="B53" i="12"/>
  <c r="A53" i="12"/>
  <c r="I52" i="12"/>
  <c r="B52" i="12"/>
  <c r="A52" i="12"/>
  <c r="I51" i="12"/>
  <c r="B51" i="12"/>
  <c r="A51" i="12"/>
  <c r="I50" i="12"/>
  <c r="B50" i="12"/>
  <c r="A50" i="12"/>
  <c r="I49" i="12"/>
  <c r="B49" i="12"/>
  <c r="A49" i="12"/>
  <c r="I48" i="12"/>
  <c r="B48" i="12"/>
  <c r="A48" i="12"/>
  <c r="I47" i="12"/>
  <c r="B47" i="12"/>
  <c r="A47" i="12"/>
  <c r="I46" i="12"/>
  <c r="B46" i="12"/>
  <c r="A46" i="12"/>
  <c r="I45" i="12"/>
  <c r="B45" i="12"/>
  <c r="A45" i="12"/>
  <c r="I44" i="12"/>
  <c r="B44" i="12"/>
  <c r="A44" i="12"/>
  <c r="I43" i="12"/>
  <c r="B43" i="12"/>
  <c r="A43" i="12"/>
  <c r="I42" i="12"/>
  <c r="B42" i="12"/>
  <c r="A42" i="12"/>
  <c r="I41" i="12"/>
  <c r="B41" i="12"/>
  <c r="A41" i="12"/>
  <c r="I40" i="12"/>
  <c r="B40" i="12"/>
  <c r="A40" i="12"/>
  <c r="I39" i="12"/>
  <c r="B39" i="12"/>
  <c r="A39" i="12"/>
  <c r="I38" i="12"/>
  <c r="B38" i="12"/>
  <c r="A38" i="12"/>
  <c r="I37" i="12"/>
  <c r="B37" i="12"/>
  <c r="A37" i="12"/>
  <c r="I36" i="12"/>
  <c r="B36" i="12"/>
  <c r="A36" i="12"/>
  <c r="I35" i="12"/>
  <c r="B35" i="12"/>
  <c r="A35" i="12"/>
  <c r="I34" i="12"/>
  <c r="B34" i="12"/>
  <c r="A34" i="12"/>
  <c r="I33" i="12"/>
  <c r="B33" i="12"/>
  <c r="A33" i="12"/>
  <c r="I32" i="12"/>
  <c r="B32" i="12"/>
  <c r="A32" i="12"/>
  <c r="I31" i="12"/>
  <c r="B31" i="12"/>
  <c r="A31" i="12"/>
  <c r="I30" i="12"/>
  <c r="B30" i="12"/>
  <c r="A30" i="12"/>
  <c r="I29" i="12"/>
  <c r="B29" i="12"/>
  <c r="A29" i="12"/>
  <c r="I28" i="12"/>
  <c r="B28" i="12"/>
  <c r="A28" i="12"/>
  <c r="I27" i="12"/>
  <c r="B27" i="12"/>
  <c r="A27" i="12"/>
  <c r="I26" i="12"/>
  <c r="B26" i="12"/>
  <c r="A26" i="12"/>
  <c r="I25" i="12"/>
  <c r="B25" i="12"/>
  <c r="A25" i="12"/>
  <c r="I24" i="12"/>
  <c r="B24" i="12"/>
  <c r="A24" i="12"/>
  <c r="I23" i="12"/>
  <c r="B23" i="12"/>
  <c r="A23" i="12"/>
  <c r="I22" i="12"/>
  <c r="B22" i="12"/>
  <c r="A22" i="12"/>
  <c r="I21" i="12"/>
  <c r="B21" i="12"/>
  <c r="A21" i="12"/>
  <c r="I20" i="12"/>
  <c r="B20" i="12"/>
  <c r="A20" i="12"/>
  <c r="I19" i="12"/>
  <c r="B19" i="12"/>
  <c r="A19" i="12"/>
  <c r="I18" i="12"/>
  <c r="B18" i="12"/>
  <c r="A18" i="12"/>
  <c r="I17" i="12"/>
  <c r="B17" i="12"/>
  <c r="A17" i="12"/>
  <c r="I16" i="12"/>
  <c r="B16" i="12"/>
  <c r="A16" i="12"/>
  <c r="I15" i="12"/>
  <c r="B15" i="12"/>
  <c r="A15" i="12"/>
  <c r="I14" i="12"/>
  <c r="B14" i="12"/>
  <c r="A14" i="12"/>
  <c r="I13" i="12"/>
  <c r="B13" i="12"/>
  <c r="A13" i="12"/>
  <c r="I12" i="12"/>
  <c r="B12" i="12"/>
  <c r="A12" i="12"/>
  <c r="I11" i="12"/>
  <c r="B11" i="12"/>
  <c r="A11" i="12"/>
  <c r="I10" i="12"/>
  <c r="B10" i="12"/>
  <c r="A10" i="12"/>
  <c r="I9" i="12"/>
  <c r="B9" i="12"/>
  <c r="A9" i="12"/>
  <c r="I8" i="12"/>
  <c r="B8" i="12"/>
  <c r="A8" i="12"/>
  <c r="I7" i="12"/>
  <c r="D7" i="12"/>
  <c r="D8" i="12" s="1"/>
  <c r="D9" i="12" s="1"/>
  <c r="D10" i="12" s="1"/>
  <c r="D11" i="12" s="1"/>
  <c r="D12" i="12" s="1"/>
  <c r="D13" i="12" s="1"/>
  <c r="D14" i="12" s="1"/>
  <c r="D15" i="12" s="1"/>
  <c r="D16" i="12" s="1"/>
  <c r="D17" i="12" s="1"/>
  <c r="D18" i="12" s="1"/>
  <c r="D19" i="12" s="1"/>
  <c r="D20" i="12" s="1"/>
  <c r="D21" i="12" s="1"/>
  <c r="D22" i="12" s="1"/>
  <c r="D23" i="12" s="1"/>
  <c r="D24" i="12" s="1"/>
  <c r="D25" i="12" s="1"/>
  <c r="D26" i="12" s="1"/>
  <c r="D27" i="12" s="1"/>
  <c r="D28" i="12" s="1"/>
  <c r="D29" i="12" s="1"/>
  <c r="D30" i="12" s="1"/>
  <c r="D31" i="12" s="1"/>
  <c r="D32" i="12" s="1"/>
  <c r="D33" i="12" s="1"/>
  <c r="D34" i="12" s="1"/>
  <c r="D35" i="12" s="1"/>
  <c r="D36" i="12" s="1"/>
  <c r="D37" i="12" s="1"/>
  <c r="D38" i="12" s="1"/>
  <c r="D39" i="12" s="1"/>
  <c r="D40" i="12" s="1"/>
  <c r="D41" i="12" s="1"/>
  <c r="D42" i="12" s="1"/>
  <c r="D43" i="12" s="1"/>
  <c r="D44" i="12" s="1"/>
  <c r="D45" i="12" s="1"/>
  <c r="D46" i="12" s="1"/>
  <c r="D47" i="12" s="1"/>
  <c r="D48" i="12" s="1"/>
  <c r="D49" i="12" s="1"/>
  <c r="D50" i="12" s="1"/>
  <c r="D51" i="12" s="1"/>
  <c r="D52" i="12" s="1"/>
  <c r="D53" i="12" s="1"/>
  <c r="D54" i="12" s="1"/>
  <c r="D55" i="12" s="1"/>
  <c r="D56" i="12" s="1"/>
  <c r="D57" i="12" s="1"/>
  <c r="D58" i="12" s="1"/>
  <c r="D59" i="12" s="1"/>
  <c r="D60" i="12" s="1"/>
  <c r="D61" i="12" s="1"/>
  <c r="D62" i="12" s="1"/>
  <c r="D63" i="12" s="1"/>
  <c r="D64" i="12" s="1"/>
  <c r="D65" i="12" s="1"/>
  <c r="D66" i="12" s="1"/>
  <c r="D67" i="12" s="1"/>
  <c r="D68" i="12" s="1"/>
  <c r="D69" i="12" s="1"/>
  <c r="D70" i="12" s="1"/>
  <c r="D71" i="12" s="1"/>
  <c r="D72" i="12" s="1"/>
  <c r="D73" i="12" s="1"/>
  <c r="D74" i="12" s="1"/>
  <c r="D75" i="12" s="1"/>
  <c r="D76" i="12" s="1"/>
  <c r="D77" i="12" s="1"/>
  <c r="D78" i="12" s="1"/>
  <c r="D79" i="12" s="1"/>
  <c r="D80" i="12" s="1"/>
  <c r="D81" i="12" s="1"/>
  <c r="D82" i="12" s="1"/>
  <c r="D83" i="12" s="1"/>
  <c r="D84" i="12" s="1"/>
  <c r="D85" i="12" s="1"/>
  <c r="D86" i="12" s="1"/>
  <c r="D87" i="12" s="1"/>
  <c r="D88" i="12" s="1"/>
  <c r="D89" i="12" s="1"/>
  <c r="D90" i="12" s="1"/>
  <c r="D91" i="12" s="1"/>
  <c r="D92" i="12" s="1"/>
  <c r="D93" i="12" s="1"/>
  <c r="D94" i="12" s="1"/>
  <c r="D95" i="12" s="1"/>
  <c r="D96" i="12" s="1"/>
  <c r="D97" i="12" s="1"/>
  <c r="D98" i="12" s="1"/>
  <c r="D99" i="12" s="1"/>
  <c r="D100" i="12" s="1"/>
  <c r="D101" i="12" s="1"/>
  <c r="D102" i="12" s="1"/>
  <c r="D103" i="12" s="1"/>
  <c r="D104" i="12" s="1"/>
  <c r="D105" i="12" s="1"/>
  <c r="D106" i="12" s="1"/>
  <c r="B7" i="12"/>
  <c r="A7" i="12"/>
  <c r="I6" i="12"/>
  <c r="J6" i="12" s="1"/>
  <c r="E7" i="12"/>
  <c r="E8" i="12" s="1"/>
  <c r="E9" i="12" s="1"/>
  <c r="E10" i="12" s="1"/>
  <c r="E11" i="12" s="1"/>
  <c r="E12" i="12" s="1"/>
  <c r="E13" i="12" s="1"/>
  <c r="E14" i="12" s="1"/>
  <c r="E15" i="12" s="1"/>
  <c r="E16" i="12" s="1"/>
  <c r="E17" i="12" s="1"/>
  <c r="E18" i="12" s="1"/>
  <c r="E19" i="12" s="1"/>
  <c r="E20" i="12" s="1"/>
  <c r="E21" i="12" s="1"/>
  <c r="E22" i="12" s="1"/>
  <c r="E23" i="12" s="1"/>
  <c r="E24" i="12" s="1"/>
  <c r="E25" i="12" s="1"/>
  <c r="E26" i="12" s="1"/>
  <c r="E27" i="12" s="1"/>
  <c r="E28" i="12" s="1"/>
  <c r="E29" i="12" s="1"/>
  <c r="E30" i="12" s="1"/>
  <c r="E31" i="12" s="1"/>
  <c r="E32" i="12" s="1"/>
  <c r="E33" i="12" s="1"/>
  <c r="E34" i="12" s="1"/>
  <c r="E35" i="12" s="1"/>
  <c r="E36" i="12" s="1"/>
  <c r="E37" i="12" s="1"/>
  <c r="E38" i="12" s="1"/>
  <c r="E39" i="12" s="1"/>
  <c r="E40" i="12" s="1"/>
  <c r="E41" i="12" s="1"/>
  <c r="E42" i="12" s="1"/>
  <c r="E43" i="12" s="1"/>
  <c r="E44" i="12" s="1"/>
  <c r="E45" i="12" s="1"/>
  <c r="E46" i="12" s="1"/>
  <c r="E47" i="12" s="1"/>
  <c r="E48" i="12" s="1"/>
  <c r="E49" i="12" s="1"/>
  <c r="E50" i="12" s="1"/>
  <c r="E51" i="12" s="1"/>
  <c r="E52" i="12" s="1"/>
  <c r="E53" i="12" s="1"/>
  <c r="E54" i="12" s="1"/>
  <c r="E55" i="12" s="1"/>
  <c r="E56" i="12" s="1"/>
  <c r="E57" i="12" s="1"/>
  <c r="E58" i="12" s="1"/>
  <c r="E59" i="12" s="1"/>
  <c r="E60" i="12" s="1"/>
  <c r="E61" i="12" s="1"/>
  <c r="E62" i="12" s="1"/>
  <c r="E63" i="12" s="1"/>
  <c r="E64" i="12" s="1"/>
  <c r="E65" i="12" s="1"/>
  <c r="E66" i="12" s="1"/>
  <c r="E67" i="12" s="1"/>
  <c r="E68" i="12" s="1"/>
  <c r="E69" i="12" s="1"/>
  <c r="E70" i="12" s="1"/>
  <c r="E71" i="12" s="1"/>
  <c r="E72" i="12" s="1"/>
  <c r="E73" i="12" s="1"/>
  <c r="E74" i="12" s="1"/>
  <c r="E75" i="12" s="1"/>
  <c r="E76" i="12" s="1"/>
  <c r="E77" i="12" s="1"/>
  <c r="E78" i="12" s="1"/>
  <c r="E79" i="12" s="1"/>
  <c r="E80" i="12" s="1"/>
  <c r="E81" i="12" s="1"/>
  <c r="E82" i="12" s="1"/>
  <c r="E83" i="12" s="1"/>
  <c r="E84" i="12" s="1"/>
  <c r="E85" i="12" s="1"/>
  <c r="E86" i="12" s="1"/>
  <c r="E87" i="12" s="1"/>
  <c r="E88" i="12" s="1"/>
  <c r="E89" i="12" s="1"/>
  <c r="E90" i="12" s="1"/>
  <c r="E91" i="12" s="1"/>
  <c r="E92" i="12" s="1"/>
  <c r="E93" i="12" s="1"/>
  <c r="E94" i="12" s="1"/>
  <c r="E95" i="12" s="1"/>
  <c r="E96" i="12" s="1"/>
  <c r="E97" i="12" s="1"/>
  <c r="E98" i="12" s="1"/>
  <c r="E99" i="12" s="1"/>
  <c r="E100" i="12" s="1"/>
  <c r="E101" i="12" s="1"/>
  <c r="E102" i="12" s="1"/>
  <c r="E103" i="12" s="1"/>
  <c r="E104" i="12" s="1"/>
  <c r="E105" i="12" s="1"/>
  <c r="E106" i="12" s="1"/>
  <c r="B6" i="12"/>
  <c r="A6" i="12"/>
  <c r="D6" i="5"/>
  <c r="D6" i="6" s="1"/>
  <c r="D6" i="8" s="1"/>
  <c r="D6" i="9" s="1"/>
  <c r="D6" i="10" s="1"/>
  <c r="D6" i="11" s="1"/>
  <c r="D7" i="5"/>
  <c r="D7" i="6" s="1"/>
  <c r="D7" i="7" s="1"/>
  <c r="D7" i="8" s="1"/>
  <c r="D7" i="9" s="1"/>
  <c r="D7" i="10" s="1"/>
  <c r="D7" i="11" s="1"/>
  <c r="D8" i="5"/>
  <c r="D8" i="6" s="1"/>
  <c r="D8" i="7" s="1"/>
  <c r="D8" i="8" s="1"/>
  <c r="D8" i="9" s="1"/>
  <c r="D8" i="10" s="1"/>
  <c r="D8" i="11" s="1"/>
  <c r="D9" i="5"/>
  <c r="D9" i="6" s="1"/>
  <c r="D9" i="7" s="1"/>
  <c r="D9" i="8" s="1"/>
  <c r="D9" i="9" s="1"/>
  <c r="D9" i="10" s="1"/>
  <c r="D9" i="11" s="1"/>
  <c r="D10" i="5"/>
  <c r="D10" i="6" s="1"/>
  <c r="D11" i="5"/>
  <c r="D11" i="6" s="1"/>
  <c r="D11" i="7" s="1"/>
  <c r="D11" i="8" s="1"/>
  <c r="D11" i="9" s="1"/>
  <c r="D11" i="10" s="1"/>
  <c r="D11" i="11" s="1"/>
  <c r="D12" i="5"/>
  <c r="D12" i="6" s="1"/>
  <c r="D12" i="7" s="1"/>
  <c r="D12" i="8" s="1"/>
  <c r="D12" i="9" s="1"/>
  <c r="D12" i="10" s="1"/>
  <c r="D12" i="11" s="1"/>
  <c r="D13" i="5"/>
  <c r="D13" i="6" s="1"/>
  <c r="D13" i="7" s="1"/>
  <c r="D13" i="8" s="1"/>
  <c r="D13" i="9" s="1"/>
  <c r="D13" i="10" s="1"/>
  <c r="D13" i="11" s="1"/>
  <c r="D14" i="5"/>
  <c r="D14" i="6" s="1"/>
  <c r="D15" i="5"/>
  <c r="D15" i="6" s="1"/>
  <c r="D15" i="7" s="1"/>
  <c r="D15" i="8" s="1"/>
  <c r="D15" i="9" s="1"/>
  <c r="D15" i="10" s="1"/>
  <c r="D15" i="11" s="1"/>
  <c r="D16" i="5"/>
  <c r="D16" i="6" s="1"/>
  <c r="D16" i="7" s="1"/>
  <c r="D16" i="8" s="1"/>
  <c r="D16" i="9" s="1"/>
  <c r="D16" i="10" s="1"/>
  <c r="D16" i="11" s="1"/>
  <c r="D17" i="5"/>
  <c r="D17" i="6" s="1"/>
  <c r="D17" i="7" s="1"/>
  <c r="D17" i="8" s="1"/>
  <c r="D17" i="9" s="1"/>
  <c r="D17" i="10" s="1"/>
  <c r="D17" i="11" s="1"/>
  <c r="D18" i="5"/>
  <c r="D18" i="6" s="1"/>
  <c r="D19" i="5"/>
  <c r="D19" i="6" s="1"/>
  <c r="D19" i="7" s="1"/>
  <c r="D19" i="8" s="1"/>
  <c r="D19" i="9" s="1"/>
  <c r="D19" i="10" s="1"/>
  <c r="D19" i="11" s="1"/>
  <c r="D20" i="5"/>
  <c r="D20" i="6" s="1"/>
  <c r="D20" i="7" s="1"/>
  <c r="D20" i="8" s="1"/>
  <c r="D20" i="9" s="1"/>
  <c r="D20" i="10" s="1"/>
  <c r="D20" i="11" s="1"/>
  <c r="D21" i="5"/>
  <c r="D21" i="6" s="1"/>
  <c r="D21" i="7" s="1"/>
  <c r="D21" i="8" s="1"/>
  <c r="D21" i="9" s="1"/>
  <c r="D21" i="10" s="1"/>
  <c r="D21" i="11" s="1"/>
  <c r="D22" i="5"/>
  <c r="D22" i="6" s="1"/>
  <c r="D23" i="5"/>
  <c r="D23" i="6" s="1"/>
  <c r="D23" i="7" s="1"/>
  <c r="D23" i="8" s="1"/>
  <c r="D23" i="9" s="1"/>
  <c r="D23" i="10" s="1"/>
  <c r="D23" i="11" s="1"/>
  <c r="D24" i="5"/>
  <c r="D24" i="6" s="1"/>
  <c r="D24" i="7" s="1"/>
  <c r="D24" i="8" s="1"/>
  <c r="D24" i="9" s="1"/>
  <c r="D24" i="10" s="1"/>
  <c r="D24" i="11" s="1"/>
  <c r="D25" i="5"/>
  <c r="D25" i="6" s="1"/>
  <c r="D25" i="7" s="1"/>
  <c r="D25" i="8" s="1"/>
  <c r="D25" i="9" s="1"/>
  <c r="D25" i="10" s="1"/>
  <c r="D25" i="11" s="1"/>
  <c r="D26" i="5"/>
  <c r="D26" i="6" s="1"/>
  <c r="D27" i="5"/>
  <c r="D27" i="6" s="1"/>
  <c r="D27" i="7" s="1"/>
  <c r="D27" i="8" s="1"/>
  <c r="D27" i="9" s="1"/>
  <c r="D27" i="10" s="1"/>
  <c r="D27" i="11" s="1"/>
  <c r="D28" i="5"/>
  <c r="D28" i="6" s="1"/>
  <c r="D28" i="7" s="1"/>
  <c r="D28" i="8" s="1"/>
  <c r="D28" i="9" s="1"/>
  <c r="D28" i="10" s="1"/>
  <c r="D28" i="11" s="1"/>
  <c r="D29" i="5"/>
  <c r="D29" i="6" s="1"/>
  <c r="D29" i="7" s="1"/>
  <c r="D29" i="8" s="1"/>
  <c r="D29" i="9" s="1"/>
  <c r="D29" i="10" s="1"/>
  <c r="D29" i="11" s="1"/>
  <c r="D30" i="5"/>
  <c r="D30" i="6" s="1"/>
  <c r="D31" i="5"/>
  <c r="D31" i="6" s="1"/>
  <c r="D31" i="7" s="1"/>
  <c r="D31" i="8" s="1"/>
  <c r="D31" i="9" s="1"/>
  <c r="D31" i="10" s="1"/>
  <c r="D31" i="11" s="1"/>
  <c r="D32" i="5"/>
  <c r="D32" i="6" s="1"/>
  <c r="D32" i="7" s="1"/>
  <c r="D32" i="8" s="1"/>
  <c r="D32" i="9" s="1"/>
  <c r="D32" i="10" s="1"/>
  <c r="D32" i="11" s="1"/>
  <c r="D33" i="5"/>
  <c r="D33" i="6" s="1"/>
  <c r="D33" i="7" s="1"/>
  <c r="D33" i="8" s="1"/>
  <c r="D33" i="9" s="1"/>
  <c r="D33" i="10" s="1"/>
  <c r="D33" i="11" s="1"/>
  <c r="D34" i="5"/>
  <c r="D34" i="6" s="1"/>
  <c r="D35" i="5"/>
  <c r="D35" i="6" s="1"/>
  <c r="D35" i="7" s="1"/>
  <c r="D35" i="8" s="1"/>
  <c r="D35" i="9" s="1"/>
  <c r="D35" i="10" s="1"/>
  <c r="D35" i="11" s="1"/>
  <c r="D36" i="5"/>
  <c r="D36" i="6" s="1"/>
  <c r="D36" i="7" s="1"/>
  <c r="D36" i="8" s="1"/>
  <c r="D36" i="9" s="1"/>
  <c r="D36" i="10" s="1"/>
  <c r="D36" i="11" s="1"/>
  <c r="D37" i="5"/>
  <c r="D37" i="6" s="1"/>
  <c r="D37" i="7" s="1"/>
  <c r="D37" i="8" s="1"/>
  <c r="D37" i="9" s="1"/>
  <c r="D37" i="10" s="1"/>
  <c r="D37" i="11" s="1"/>
  <c r="D38" i="5"/>
  <c r="D38" i="6" s="1"/>
  <c r="D39" i="5"/>
  <c r="D39" i="6" s="1"/>
  <c r="D39" i="7" s="1"/>
  <c r="D39" i="8" s="1"/>
  <c r="D39" i="9" s="1"/>
  <c r="D39" i="10" s="1"/>
  <c r="D39" i="11" s="1"/>
  <c r="D40" i="5"/>
  <c r="D40" i="6" s="1"/>
  <c r="D40" i="7" s="1"/>
  <c r="D40" i="8" s="1"/>
  <c r="D40" i="9" s="1"/>
  <c r="D40" i="10" s="1"/>
  <c r="D40" i="11" s="1"/>
  <c r="D41" i="5"/>
  <c r="D41" i="6" s="1"/>
  <c r="D41" i="7" s="1"/>
  <c r="D41" i="8" s="1"/>
  <c r="D41" i="9" s="1"/>
  <c r="D41" i="10" s="1"/>
  <c r="D41" i="11" s="1"/>
  <c r="D42" i="5"/>
  <c r="D42" i="6" s="1"/>
  <c r="D43" i="5"/>
  <c r="D43" i="6" s="1"/>
  <c r="D43" i="7" s="1"/>
  <c r="D43" i="8" s="1"/>
  <c r="D43" i="9" s="1"/>
  <c r="D43" i="10" s="1"/>
  <c r="D43" i="11" s="1"/>
  <c r="D44" i="5"/>
  <c r="D44" i="6" s="1"/>
  <c r="D44" i="7" s="1"/>
  <c r="D44" i="8" s="1"/>
  <c r="D44" i="9" s="1"/>
  <c r="D44" i="10" s="1"/>
  <c r="D44" i="11" s="1"/>
  <c r="D45" i="5"/>
  <c r="D45" i="6" s="1"/>
  <c r="D45" i="7" s="1"/>
  <c r="D45" i="8" s="1"/>
  <c r="D45" i="9" s="1"/>
  <c r="D45" i="10" s="1"/>
  <c r="D45" i="11" s="1"/>
  <c r="D46" i="5"/>
  <c r="D46" i="6" s="1"/>
  <c r="D47" i="5"/>
  <c r="D47" i="6" s="1"/>
  <c r="D47" i="7" s="1"/>
  <c r="D47" i="8" s="1"/>
  <c r="D47" i="9" s="1"/>
  <c r="D47" i="10" s="1"/>
  <c r="D47" i="11" s="1"/>
  <c r="D48" i="5"/>
  <c r="D48" i="6" s="1"/>
  <c r="D48" i="7" s="1"/>
  <c r="D48" i="8" s="1"/>
  <c r="D48" i="9" s="1"/>
  <c r="D48" i="10" s="1"/>
  <c r="D48" i="11" s="1"/>
  <c r="D49" i="5"/>
  <c r="D49" i="6" s="1"/>
  <c r="D49" i="7" s="1"/>
  <c r="D49" i="8" s="1"/>
  <c r="D49" i="9" s="1"/>
  <c r="D49" i="10" s="1"/>
  <c r="D49" i="11" s="1"/>
  <c r="D50" i="5"/>
  <c r="D50" i="6" s="1"/>
  <c r="D51" i="5"/>
  <c r="D51" i="6" s="1"/>
  <c r="D51" i="7" s="1"/>
  <c r="D51" i="8" s="1"/>
  <c r="D51" i="9" s="1"/>
  <c r="D51" i="10" s="1"/>
  <c r="D51" i="11" s="1"/>
  <c r="D52" i="5"/>
  <c r="D52" i="6" s="1"/>
  <c r="D52" i="7" s="1"/>
  <c r="D52" i="8" s="1"/>
  <c r="D52" i="9" s="1"/>
  <c r="D52" i="10" s="1"/>
  <c r="D52" i="11" s="1"/>
  <c r="D53" i="5"/>
  <c r="D53" i="6" s="1"/>
  <c r="D53" i="7" s="1"/>
  <c r="D53" i="8" s="1"/>
  <c r="D53" i="9" s="1"/>
  <c r="D53" i="10" s="1"/>
  <c r="D53" i="11" s="1"/>
  <c r="D54" i="5"/>
  <c r="D54" i="6" s="1"/>
  <c r="D55" i="5"/>
  <c r="D55" i="6" s="1"/>
  <c r="D55" i="7" s="1"/>
  <c r="D55" i="8" s="1"/>
  <c r="D55" i="9" s="1"/>
  <c r="D55" i="10" s="1"/>
  <c r="D55" i="11" s="1"/>
  <c r="D56" i="5"/>
  <c r="D56" i="6" s="1"/>
  <c r="D56" i="7" s="1"/>
  <c r="D56" i="8" s="1"/>
  <c r="D56" i="9" s="1"/>
  <c r="D56" i="10" s="1"/>
  <c r="D56" i="11" s="1"/>
  <c r="D57" i="5"/>
  <c r="D57" i="6" s="1"/>
  <c r="D57" i="7" s="1"/>
  <c r="D57" i="8" s="1"/>
  <c r="D57" i="9" s="1"/>
  <c r="D57" i="10" s="1"/>
  <c r="D57" i="11" s="1"/>
  <c r="D58" i="5"/>
  <c r="D58" i="6" s="1"/>
  <c r="D59" i="5"/>
  <c r="D59" i="6" s="1"/>
  <c r="D59" i="7" s="1"/>
  <c r="D59" i="8" s="1"/>
  <c r="D59" i="9" s="1"/>
  <c r="D59" i="10" s="1"/>
  <c r="D59" i="11" s="1"/>
  <c r="D60" i="5"/>
  <c r="D60" i="6" s="1"/>
  <c r="D60" i="7" s="1"/>
  <c r="D60" i="8" s="1"/>
  <c r="D60" i="9" s="1"/>
  <c r="D60" i="10" s="1"/>
  <c r="D60" i="11" s="1"/>
  <c r="D61" i="5"/>
  <c r="D61" i="6" s="1"/>
  <c r="D61" i="7" s="1"/>
  <c r="D61" i="8" s="1"/>
  <c r="D61" i="9" s="1"/>
  <c r="D61" i="10" s="1"/>
  <c r="D61" i="11" s="1"/>
  <c r="D62" i="5"/>
  <c r="D62" i="6" s="1"/>
  <c r="D63" i="5"/>
  <c r="D63" i="6" s="1"/>
  <c r="D63" i="7" s="1"/>
  <c r="D63" i="8" s="1"/>
  <c r="D63" i="9" s="1"/>
  <c r="D63" i="10" s="1"/>
  <c r="D63" i="11" s="1"/>
  <c r="D64" i="5"/>
  <c r="D64" i="6" s="1"/>
  <c r="D64" i="7" s="1"/>
  <c r="D64" i="8" s="1"/>
  <c r="D64" i="9" s="1"/>
  <c r="D64" i="10" s="1"/>
  <c r="D64" i="11" s="1"/>
  <c r="D65" i="5"/>
  <c r="D65" i="6" s="1"/>
  <c r="D65" i="7" s="1"/>
  <c r="D65" i="8" s="1"/>
  <c r="D65" i="9" s="1"/>
  <c r="D65" i="10" s="1"/>
  <c r="D65" i="11" s="1"/>
  <c r="D66" i="5"/>
  <c r="D66" i="6" s="1"/>
  <c r="D67" i="5"/>
  <c r="D67" i="6" s="1"/>
  <c r="D67" i="7" s="1"/>
  <c r="D67" i="8" s="1"/>
  <c r="D67" i="9" s="1"/>
  <c r="D67" i="10" s="1"/>
  <c r="D67" i="11" s="1"/>
  <c r="D68" i="5"/>
  <c r="D68" i="6" s="1"/>
  <c r="D68" i="7" s="1"/>
  <c r="D68" i="8" s="1"/>
  <c r="D68" i="9" s="1"/>
  <c r="D68" i="10" s="1"/>
  <c r="D68" i="11" s="1"/>
  <c r="D69" i="5"/>
  <c r="D69" i="6" s="1"/>
  <c r="D69" i="7" s="1"/>
  <c r="D69" i="8" s="1"/>
  <c r="D69" i="9" s="1"/>
  <c r="D69" i="10" s="1"/>
  <c r="D69" i="11" s="1"/>
  <c r="D70" i="5"/>
  <c r="D70" i="6" s="1"/>
  <c r="D71" i="5"/>
  <c r="D71" i="6" s="1"/>
  <c r="D71" i="7" s="1"/>
  <c r="D71" i="8" s="1"/>
  <c r="D71" i="9" s="1"/>
  <c r="D71" i="10" s="1"/>
  <c r="D71" i="11" s="1"/>
  <c r="D72" i="5"/>
  <c r="D72" i="6" s="1"/>
  <c r="D72" i="7" s="1"/>
  <c r="D72" i="8" s="1"/>
  <c r="D72" i="9" s="1"/>
  <c r="D72" i="10" s="1"/>
  <c r="D72" i="11" s="1"/>
  <c r="D73" i="5"/>
  <c r="D73" i="6" s="1"/>
  <c r="D73" i="7" s="1"/>
  <c r="D73" i="8" s="1"/>
  <c r="D73" i="9" s="1"/>
  <c r="D73" i="10" s="1"/>
  <c r="D73" i="11" s="1"/>
  <c r="D74" i="5"/>
  <c r="D74" i="6" s="1"/>
  <c r="D75" i="5"/>
  <c r="D75" i="6" s="1"/>
  <c r="D75" i="7" s="1"/>
  <c r="D75" i="8" s="1"/>
  <c r="D75" i="9" s="1"/>
  <c r="D75" i="10" s="1"/>
  <c r="D75" i="11" s="1"/>
  <c r="D76" i="5"/>
  <c r="D76" i="6" s="1"/>
  <c r="D76" i="7" s="1"/>
  <c r="D76" i="8" s="1"/>
  <c r="D76" i="9" s="1"/>
  <c r="D76" i="10" s="1"/>
  <c r="D76" i="11" s="1"/>
  <c r="D77" i="5"/>
  <c r="D77" i="6" s="1"/>
  <c r="D77" i="7" s="1"/>
  <c r="D77" i="8" s="1"/>
  <c r="D77" i="9" s="1"/>
  <c r="D77" i="10" s="1"/>
  <c r="D77" i="11" s="1"/>
  <c r="D78" i="5"/>
  <c r="D78" i="6" s="1"/>
  <c r="D79" i="5"/>
  <c r="D79" i="6" s="1"/>
  <c r="D79" i="7" s="1"/>
  <c r="D79" i="8" s="1"/>
  <c r="D79" i="9" s="1"/>
  <c r="D79" i="10" s="1"/>
  <c r="D79" i="11" s="1"/>
  <c r="D80" i="5"/>
  <c r="D80" i="6" s="1"/>
  <c r="D80" i="7" s="1"/>
  <c r="D80" i="8" s="1"/>
  <c r="D80" i="9" s="1"/>
  <c r="D80" i="10" s="1"/>
  <c r="D80" i="11" s="1"/>
  <c r="D81" i="5"/>
  <c r="D81" i="6" s="1"/>
  <c r="D81" i="7" s="1"/>
  <c r="D81" i="8" s="1"/>
  <c r="D81" i="9" s="1"/>
  <c r="D81" i="10" s="1"/>
  <c r="D81" i="11" s="1"/>
  <c r="D82" i="5"/>
  <c r="D82" i="6" s="1"/>
  <c r="D83" i="5"/>
  <c r="D83" i="6" s="1"/>
  <c r="D83" i="7" s="1"/>
  <c r="D83" i="8" s="1"/>
  <c r="D83" i="9" s="1"/>
  <c r="D83" i="10" s="1"/>
  <c r="D83" i="11" s="1"/>
  <c r="D84" i="5"/>
  <c r="D84" i="6" s="1"/>
  <c r="D84" i="7" s="1"/>
  <c r="D84" i="8" s="1"/>
  <c r="D84" i="9" s="1"/>
  <c r="D84" i="10" s="1"/>
  <c r="D84" i="11" s="1"/>
  <c r="D85" i="5"/>
  <c r="D85" i="6" s="1"/>
  <c r="D85" i="7" s="1"/>
  <c r="D85" i="8" s="1"/>
  <c r="D85" i="9" s="1"/>
  <c r="D85" i="10" s="1"/>
  <c r="D85" i="11" s="1"/>
  <c r="D86" i="5"/>
  <c r="D86" i="6" s="1"/>
  <c r="D87" i="5"/>
  <c r="D87" i="6" s="1"/>
  <c r="D87" i="7" s="1"/>
  <c r="D87" i="8" s="1"/>
  <c r="D87" i="9" s="1"/>
  <c r="D87" i="10" s="1"/>
  <c r="D87" i="11" s="1"/>
  <c r="D88" i="5"/>
  <c r="D88" i="6" s="1"/>
  <c r="D88" i="7" s="1"/>
  <c r="D88" i="8" s="1"/>
  <c r="D88" i="9" s="1"/>
  <c r="D88" i="10" s="1"/>
  <c r="D88" i="11" s="1"/>
  <c r="D89" i="5"/>
  <c r="D89" i="6" s="1"/>
  <c r="D89" i="7" s="1"/>
  <c r="D89" i="8" s="1"/>
  <c r="D89" i="9" s="1"/>
  <c r="D89" i="10" s="1"/>
  <c r="D89" i="11" s="1"/>
  <c r="D90" i="5"/>
  <c r="D90" i="6" s="1"/>
  <c r="D91" i="5"/>
  <c r="D91" i="6" s="1"/>
  <c r="D91" i="7" s="1"/>
  <c r="D91" i="8" s="1"/>
  <c r="D91" i="9" s="1"/>
  <c r="D91" i="10" s="1"/>
  <c r="D91" i="11" s="1"/>
  <c r="D92" i="5"/>
  <c r="D92" i="6" s="1"/>
  <c r="D92" i="7" s="1"/>
  <c r="D92" i="8" s="1"/>
  <c r="D92" i="9" s="1"/>
  <c r="D92" i="10" s="1"/>
  <c r="D92" i="11" s="1"/>
  <c r="D93" i="5"/>
  <c r="D93" i="6" s="1"/>
  <c r="D93" i="7" s="1"/>
  <c r="D93" i="8" s="1"/>
  <c r="D93" i="9" s="1"/>
  <c r="D93" i="10" s="1"/>
  <c r="D93" i="11" s="1"/>
  <c r="D94" i="5"/>
  <c r="D94" i="6" s="1"/>
  <c r="D95" i="5"/>
  <c r="D95" i="6" s="1"/>
  <c r="D95" i="7" s="1"/>
  <c r="D95" i="8" s="1"/>
  <c r="D95" i="9" s="1"/>
  <c r="D95" i="10" s="1"/>
  <c r="D95" i="11" s="1"/>
  <c r="D96" i="5"/>
  <c r="D96" i="6" s="1"/>
  <c r="D96" i="7" s="1"/>
  <c r="D96" i="8" s="1"/>
  <c r="D96" i="9" s="1"/>
  <c r="D96" i="10" s="1"/>
  <c r="D96" i="11" s="1"/>
  <c r="D97" i="5"/>
  <c r="D97" i="6" s="1"/>
  <c r="D97" i="7" s="1"/>
  <c r="D97" i="8" s="1"/>
  <c r="D97" i="9" s="1"/>
  <c r="D97" i="10" s="1"/>
  <c r="D97" i="11" s="1"/>
  <c r="D98" i="5"/>
  <c r="D98" i="6" s="1"/>
  <c r="D99" i="5"/>
  <c r="D99" i="6" s="1"/>
  <c r="D99" i="7" s="1"/>
  <c r="D99" i="8" s="1"/>
  <c r="D99" i="9" s="1"/>
  <c r="D99" i="10" s="1"/>
  <c r="D99" i="11" s="1"/>
  <c r="D100" i="5"/>
  <c r="D100" i="6" s="1"/>
  <c r="D100" i="7" s="1"/>
  <c r="D100" i="8" s="1"/>
  <c r="D100" i="9" s="1"/>
  <c r="D100" i="10" s="1"/>
  <c r="D100" i="11" s="1"/>
  <c r="D101" i="5"/>
  <c r="D101" i="6" s="1"/>
  <c r="D101" i="7" s="1"/>
  <c r="D101" i="8" s="1"/>
  <c r="D101" i="9" s="1"/>
  <c r="D101" i="10" s="1"/>
  <c r="D101" i="11" s="1"/>
  <c r="D102" i="5"/>
  <c r="D102" i="6" s="1"/>
  <c r="D103" i="5"/>
  <c r="D103" i="6" s="1"/>
  <c r="D103" i="7" s="1"/>
  <c r="D103" i="8" s="1"/>
  <c r="D103" i="9" s="1"/>
  <c r="D103" i="10" s="1"/>
  <c r="D103" i="11" s="1"/>
  <c r="D104" i="5"/>
  <c r="D104" i="6" s="1"/>
  <c r="D104" i="7" s="1"/>
  <c r="D104" i="8" s="1"/>
  <c r="D104" i="9" s="1"/>
  <c r="D104" i="10" s="1"/>
  <c r="D104" i="11" s="1"/>
  <c r="D105" i="5"/>
  <c r="D105" i="6" s="1"/>
  <c r="D105" i="7" s="1"/>
  <c r="D105" i="8" s="1"/>
  <c r="D105" i="9" s="1"/>
  <c r="D105" i="10" s="1"/>
  <c r="D105" i="11" s="1"/>
  <c r="D106" i="5"/>
  <c r="D106" i="6" s="1"/>
  <c r="E7" i="1"/>
  <c r="H8" i="5"/>
  <c r="J8" i="5" s="1"/>
  <c r="H9" i="5"/>
  <c r="H10" i="5"/>
  <c r="H11" i="5"/>
  <c r="H12" i="5"/>
  <c r="H13" i="5"/>
  <c r="H14" i="5"/>
  <c r="H15" i="5"/>
  <c r="H16" i="5"/>
  <c r="H17" i="5"/>
  <c r="L17" i="5" s="1"/>
  <c r="H18" i="5"/>
  <c r="H19" i="5"/>
  <c r="H20" i="5"/>
  <c r="J20" i="5" s="1"/>
  <c r="H21" i="5"/>
  <c r="J21" i="5" s="1"/>
  <c r="H22" i="5"/>
  <c r="H23" i="5"/>
  <c r="H24" i="5"/>
  <c r="J24" i="5" s="1"/>
  <c r="H25" i="5"/>
  <c r="H26" i="5"/>
  <c r="H27" i="5"/>
  <c r="J27" i="5" s="1"/>
  <c r="H28" i="5"/>
  <c r="J28" i="5" s="1"/>
  <c r="H29" i="5"/>
  <c r="H30" i="5"/>
  <c r="H31" i="5"/>
  <c r="H32" i="5"/>
  <c r="H33" i="5"/>
  <c r="H34" i="5"/>
  <c r="H35" i="5"/>
  <c r="H36" i="5"/>
  <c r="H37" i="5"/>
  <c r="H38" i="5"/>
  <c r="H39" i="5"/>
  <c r="H40" i="5"/>
  <c r="J40" i="5" s="1"/>
  <c r="H41" i="5"/>
  <c r="J41" i="5" s="1"/>
  <c r="H42" i="5"/>
  <c r="H43" i="5"/>
  <c r="H44" i="5"/>
  <c r="H45" i="5"/>
  <c r="H46" i="5"/>
  <c r="H47" i="5"/>
  <c r="H48" i="5"/>
  <c r="J48" i="5" s="1"/>
  <c r="H49" i="5"/>
  <c r="H50" i="5"/>
  <c r="H51" i="5"/>
  <c r="H52" i="5"/>
  <c r="H53" i="5"/>
  <c r="J53" i="5" s="1"/>
  <c r="H54" i="5"/>
  <c r="H55" i="5"/>
  <c r="H56" i="5"/>
  <c r="H57" i="5"/>
  <c r="H58" i="5"/>
  <c r="H59" i="5"/>
  <c r="H60" i="5"/>
  <c r="H61" i="5"/>
  <c r="H62" i="5"/>
  <c r="H63" i="5"/>
  <c r="H64" i="5"/>
  <c r="H65" i="5"/>
  <c r="H66" i="5"/>
  <c r="H67" i="5"/>
  <c r="H68" i="5"/>
  <c r="J68" i="5" s="1"/>
  <c r="H69" i="5"/>
  <c r="J69" i="5" s="1"/>
  <c r="H70" i="5"/>
  <c r="H71" i="5"/>
  <c r="H72" i="5"/>
  <c r="J72" i="5" s="1"/>
  <c r="H73" i="5"/>
  <c r="J73" i="5" s="1"/>
  <c r="H74" i="5"/>
  <c r="H75" i="5"/>
  <c r="H76" i="5"/>
  <c r="J76" i="5" s="1"/>
  <c r="H77" i="5"/>
  <c r="J77" i="5" s="1"/>
  <c r="H78" i="5"/>
  <c r="H79" i="5"/>
  <c r="H80" i="5"/>
  <c r="J80" i="5" s="1"/>
  <c r="H81" i="5"/>
  <c r="H82" i="5"/>
  <c r="H83" i="5"/>
  <c r="H84" i="5"/>
  <c r="J84" i="5" s="1"/>
  <c r="H85" i="5"/>
  <c r="H86" i="5"/>
  <c r="H87" i="5"/>
  <c r="H88" i="5"/>
  <c r="H89" i="5"/>
  <c r="H90" i="5"/>
  <c r="H91" i="5"/>
  <c r="H92" i="5"/>
  <c r="H93" i="5"/>
  <c r="H94" i="5"/>
  <c r="H95" i="5"/>
  <c r="H96" i="5"/>
  <c r="H97" i="5"/>
  <c r="H98" i="5"/>
  <c r="H99" i="5"/>
  <c r="H100" i="5"/>
  <c r="J100" i="5" s="1"/>
  <c r="H101" i="5"/>
  <c r="H102" i="5"/>
  <c r="H103" i="5"/>
  <c r="H104" i="5"/>
  <c r="H105" i="5"/>
  <c r="H106" i="5"/>
  <c r="B106" i="11"/>
  <c r="A106" i="11"/>
  <c r="B105" i="11"/>
  <c r="A105" i="11"/>
  <c r="B104" i="11"/>
  <c r="A104" i="11"/>
  <c r="B103" i="11"/>
  <c r="A103" i="11"/>
  <c r="B102" i="11"/>
  <c r="A102" i="11"/>
  <c r="B101" i="11"/>
  <c r="A101" i="11"/>
  <c r="B100" i="11"/>
  <c r="A100" i="11"/>
  <c r="B99" i="11"/>
  <c r="A99" i="11"/>
  <c r="B98" i="11"/>
  <c r="A98" i="11"/>
  <c r="B97" i="11"/>
  <c r="A97" i="11"/>
  <c r="B96" i="11"/>
  <c r="A96" i="11"/>
  <c r="B95" i="11"/>
  <c r="A95" i="11"/>
  <c r="B94" i="11"/>
  <c r="A94" i="11"/>
  <c r="B93" i="11"/>
  <c r="A93" i="11"/>
  <c r="B92" i="11"/>
  <c r="A92" i="11"/>
  <c r="B91" i="11"/>
  <c r="A91" i="11"/>
  <c r="B90" i="11"/>
  <c r="A90" i="11"/>
  <c r="B89" i="11"/>
  <c r="A89" i="11"/>
  <c r="B88" i="11"/>
  <c r="A88" i="11"/>
  <c r="B87" i="11"/>
  <c r="A87" i="11"/>
  <c r="B86" i="11"/>
  <c r="A86" i="11"/>
  <c r="B85" i="11"/>
  <c r="A85" i="11"/>
  <c r="B84" i="11"/>
  <c r="A84" i="11"/>
  <c r="B83" i="11"/>
  <c r="A83" i="11"/>
  <c r="B82" i="11"/>
  <c r="A82" i="11"/>
  <c r="B81" i="11"/>
  <c r="A81" i="11"/>
  <c r="B80" i="11"/>
  <c r="A80" i="11"/>
  <c r="B79" i="11"/>
  <c r="A79" i="11"/>
  <c r="B78" i="11"/>
  <c r="A78" i="11"/>
  <c r="B77" i="11"/>
  <c r="A77" i="11"/>
  <c r="B76" i="11"/>
  <c r="A76" i="11"/>
  <c r="B75" i="11"/>
  <c r="A75" i="11"/>
  <c r="B74" i="11"/>
  <c r="A74" i="11"/>
  <c r="B73" i="11"/>
  <c r="A73" i="11"/>
  <c r="B72" i="11"/>
  <c r="A72" i="11"/>
  <c r="B71" i="11"/>
  <c r="A71" i="11"/>
  <c r="B70" i="11"/>
  <c r="A70" i="11"/>
  <c r="B69" i="11"/>
  <c r="A69" i="11"/>
  <c r="B68" i="11"/>
  <c r="A68" i="11"/>
  <c r="B67" i="11"/>
  <c r="A67" i="11"/>
  <c r="B66" i="11"/>
  <c r="A66" i="11"/>
  <c r="B65" i="11"/>
  <c r="A65" i="11"/>
  <c r="B64" i="11"/>
  <c r="A64" i="11"/>
  <c r="B63" i="11"/>
  <c r="A63" i="11"/>
  <c r="B62" i="11"/>
  <c r="A62" i="11"/>
  <c r="B61" i="11"/>
  <c r="A61" i="11"/>
  <c r="B60" i="11"/>
  <c r="A60" i="11"/>
  <c r="B59" i="11"/>
  <c r="A59" i="11"/>
  <c r="B58" i="11"/>
  <c r="A58" i="11"/>
  <c r="B57" i="11"/>
  <c r="A57" i="11"/>
  <c r="B56" i="11"/>
  <c r="A56" i="11"/>
  <c r="B55" i="11"/>
  <c r="A55" i="11"/>
  <c r="B54" i="11"/>
  <c r="A54" i="11"/>
  <c r="B53" i="11"/>
  <c r="A53" i="11"/>
  <c r="B52" i="11"/>
  <c r="A52" i="11"/>
  <c r="B51" i="11"/>
  <c r="A51" i="11"/>
  <c r="B50" i="11"/>
  <c r="A50" i="11"/>
  <c r="B49" i="11"/>
  <c r="A49" i="11"/>
  <c r="B48" i="11"/>
  <c r="A48" i="11"/>
  <c r="B47" i="11"/>
  <c r="A47" i="11"/>
  <c r="B46" i="11"/>
  <c r="A46" i="11"/>
  <c r="B45" i="11"/>
  <c r="A45" i="11"/>
  <c r="B44" i="11"/>
  <c r="A44" i="11"/>
  <c r="B43" i="11"/>
  <c r="A43" i="11"/>
  <c r="B42" i="11"/>
  <c r="A42" i="11"/>
  <c r="B41" i="11"/>
  <c r="A41" i="11"/>
  <c r="B40" i="11"/>
  <c r="A40" i="11"/>
  <c r="B39" i="11"/>
  <c r="A39" i="11"/>
  <c r="B38" i="11"/>
  <c r="A38" i="11"/>
  <c r="B37" i="11"/>
  <c r="A37" i="11"/>
  <c r="B36" i="11"/>
  <c r="A36" i="11"/>
  <c r="B35" i="11"/>
  <c r="A35" i="11"/>
  <c r="B34" i="11"/>
  <c r="A34" i="11"/>
  <c r="B33" i="11"/>
  <c r="A33" i="11"/>
  <c r="B32" i="11"/>
  <c r="A32" i="11"/>
  <c r="B31" i="11"/>
  <c r="A31" i="11"/>
  <c r="B30" i="11"/>
  <c r="A30" i="11"/>
  <c r="B29" i="11"/>
  <c r="A29" i="11"/>
  <c r="B28" i="11"/>
  <c r="A28" i="11"/>
  <c r="B27" i="11"/>
  <c r="A27" i="11"/>
  <c r="B26" i="11"/>
  <c r="A26" i="11"/>
  <c r="B25" i="11"/>
  <c r="A25" i="11"/>
  <c r="B24" i="11"/>
  <c r="A24" i="11"/>
  <c r="B23" i="11"/>
  <c r="A23" i="11"/>
  <c r="B22" i="11"/>
  <c r="A22" i="11"/>
  <c r="B21" i="11"/>
  <c r="A21" i="11"/>
  <c r="B20" i="11"/>
  <c r="A20" i="11"/>
  <c r="B19" i="11"/>
  <c r="A19" i="11"/>
  <c r="B18" i="11"/>
  <c r="A18" i="11"/>
  <c r="B17" i="11"/>
  <c r="A17" i="11"/>
  <c r="B16" i="11"/>
  <c r="A16" i="11"/>
  <c r="B15" i="11"/>
  <c r="A15" i="11"/>
  <c r="B14" i="11"/>
  <c r="A14" i="11"/>
  <c r="B13" i="11"/>
  <c r="A13" i="11"/>
  <c r="B12" i="11"/>
  <c r="A12" i="11"/>
  <c r="B11" i="11"/>
  <c r="A11" i="11"/>
  <c r="B10" i="11"/>
  <c r="A10" i="11"/>
  <c r="B9" i="11"/>
  <c r="A9" i="11"/>
  <c r="B8" i="11"/>
  <c r="A8" i="11"/>
  <c r="B7" i="11"/>
  <c r="A7" i="11"/>
  <c r="B6" i="11"/>
  <c r="A6" i="11"/>
  <c r="B106" i="10"/>
  <c r="A106" i="10"/>
  <c r="B105" i="10"/>
  <c r="A105" i="10"/>
  <c r="B104" i="10"/>
  <c r="A104" i="10"/>
  <c r="B103" i="10"/>
  <c r="A103" i="10"/>
  <c r="B102" i="10"/>
  <c r="A102" i="10"/>
  <c r="B101" i="10"/>
  <c r="A101" i="10"/>
  <c r="B100" i="10"/>
  <c r="A100" i="10"/>
  <c r="B99" i="10"/>
  <c r="A99" i="10"/>
  <c r="B98" i="10"/>
  <c r="A98" i="10"/>
  <c r="B97" i="10"/>
  <c r="A97" i="10"/>
  <c r="B96" i="10"/>
  <c r="A96" i="10"/>
  <c r="B95" i="10"/>
  <c r="A95" i="10"/>
  <c r="B94" i="10"/>
  <c r="A94" i="10"/>
  <c r="B93" i="10"/>
  <c r="A93" i="10"/>
  <c r="B92" i="10"/>
  <c r="A92" i="10"/>
  <c r="B91" i="10"/>
  <c r="A91" i="10"/>
  <c r="B90" i="10"/>
  <c r="A90" i="10"/>
  <c r="B89" i="10"/>
  <c r="A89" i="10"/>
  <c r="B88" i="10"/>
  <c r="A88" i="10"/>
  <c r="B87" i="10"/>
  <c r="A87" i="10"/>
  <c r="B86" i="10"/>
  <c r="A86" i="10"/>
  <c r="B85" i="10"/>
  <c r="A85" i="10"/>
  <c r="B84" i="10"/>
  <c r="A84" i="10"/>
  <c r="B83" i="10"/>
  <c r="A83" i="10"/>
  <c r="B82" i="10"/>
  <c r="A82" i="10"/>
  <c r="B81" i="10"/>
  <c r="A81" i="10"/>
  <c r="B80" i="10"/>
  <c r="A80" i="10"/>
  <c r="B79" i="10"/>
  <c r="A79" i="10"/>
  <c r="B78" i="10"/>
  <c r="A78" i="10"/>
  <c r="B77" i="10"/>
  <c r="A77" i="10"/>
  <c r="B76" i="10"/>
  <c r="A76" i="10"/>
  <c r="B75" i="10"/>
  <c r="A75" i="10"/>
  <c r="B74" i="10"/>
  <c r="A74" i="10"/>
  <c r="B73" i="10"/>
  <c r="A73" i="10"/>
  <c r="B72" i="10"/>
  <c r="A72" i="10"/>
  <c r="B71" i="10"/>
  <c r="A71" i="10"/>
  <c r="B70" i="10"/>
  <c r="A70" i="10"/>
  <c r="B69" i="10"/>
  <c r="A69" i="10"/>
  <c r="B68" i="10"/>
  <c r="A68" i="10"/>
  <c r="B67" i="10"/>
  <c r="A67" i="10"/>
  <c r="B66" i="10"/>
  <c r="A66" i="10"/>
  <c r="B65" i="10"/>
  <c r="A65" i="10"/>
  <c r="B64" i="10"/>
  <c r="A64" i="10"/>
  <c r="B63" i="10"/>
  <c r="A63" i="10"/>
  <c r="B62" i="10"/>
  <c r="A62" i="10"/>
  <c r="B61" i="10"/>
  <c r="A61" i="10"/>
  <c r="B60" i="10"/>
  <c r="A60" i="10"/>
  <c r="B59" i="10"/>
  <c r="A59" i="10"/>
  <c r="B58" i="10"/>
  <c r="A58" i="10"/>
  <c r="B57" i="10"/>
  <c r="A57" i="10"/>
  <c r="B56" i="10"/>
  <c r="A56" i="10"/>
  <c r="B55" i="10"/>
  <c r="A55" i="10"/>
  <c r="B54" i="10"/>
  <c r="A54" i="10"/>
  <c r="B53" i="10"/>
  <c r="A53" i="10"/>
  <c r="B52" i="10"/>
  <c r="A52" i="10"/>
  <c r="B51" i="10"/>
  <c r="A51" i="10"/>
  <c r="B50" i="10"/>
  <c r="A50" i="10"/>
  <c r="B49" i="10"/>
  <c r="A49" i="10"/>
  <c r="B48" i="10"/>
  <c r="A48" i="10"/>
  <c r="B47" i="10"/>
  <c r="A47" i="10"/>
  <c r="B46" i="10"/>
  <c r="A46" i="10"/>
  <c r="B45" i="10"/>
  <c r="A45" i="10"/>
  <c r="B44" i="10"/>
  <c r="A44" i="10"/>
  <c r="B43" i="10"/>
  <c r="A43" i="10"/>
  <c r="B42" i="10"/>
  <c r="A42" i="10"/>
  <c r="B41" i="10"/>
  <c r="A41" i="10"/>
  <c r="B40" i="10"/>
  <c r="A40" i="10"/>
  <c r="B39" i="10"/>
  <c r="A39" i="10"/>
  <c r="B38" i="10"/>
  <c r="A38" i="10"/>
  <c r="B37" i="10"/>
  <c r="A37" i="10"/>
  <c r="B36" i="10"/>
  <c r="A36" i="10"/>
  <c r="B35" i="10"/>
  <c r="A35" i="10"/>
  <c r="B34" i="10"/>
  <c r="A34" i="10"/>
  <c r="B33" i="10"/>
  <c r="A33" i="10"/>
  <c r="B32" i="10"/>
  <c r="A32" i="10"/>
  <c r="B31" i="10"/>
  <c r="A31" i="10"/>
  <c r="B30" i="10"/>
  <c r="A30" i="10"/>
  <c r="B29" i="10"/>
  <c r="A29" i="10"/>
  <c r="B28" i="10"/>
  <c r="A28" i="10"/>
  <c r="B27" i="10"/>
  <c r="A27" i="10"/>
  <c r="B26" i="10"/>
  <c r="A26" i="10"/>
  <c r="B25" i="10"/>
  <c r="A25" i="10"/>
  <c r="B24" i="10"/>
  <c r="A24" i="10"/>
  <c r="B23" i="10"/>
  <c r="A23" i="10"/>
  <c r="B22" i="10"/>
  <c r="A22" i="10"/>
  <c r="B21" i="10"/>
  <c r="A21" i="10"/>
  <c r="B20" i="10"/>
  <c r="A20" i="10"/>
  <c r="B19" i="10"/>
  <c r="A19" i="10"/>
  <c r="B18" i="10"/>
  <c r="A18" i="10"/>
  <c r="B17" i="10"/>
  <c r="A17" i="10"/>
  <c r="B16" i="10"/>
  <c r="A16" i="10"/>
  <c r="B15" i="10"/>
  <c r="A15" i="10"/>
  <c r="B14" i="10"/>
  <c r="A14" i="10"/>
  <c r="B13" i="10"/>
  <c r="A13" i="10"/>
  <c r="B12" i="10"/>
  <c r="A12" i="10"/>
  <c r="B11" i="10"/>
  <c r="A11" i="10"/>
  <c r="B10" i="10"/>
  <c r="A10" i="10"/>
  <c r="B9" i="10"/>
  <c r="A9" i="10"/>
  <c r="B8" i="10"/>
  <c r="A8" i="10"/>
  <c r="B7" i="10"/>
  <c r="A7" i="10"/>
  <c r="B6" i="10"/>
  <c r="A6" i="10"/>
  <c r="B106" i="9"/>
  <c r="A106" i="9"/>
  <c r="B105" i="9"/>
  <c r="A105" i="9"/>
  <c r="B104" i="9"/>
  <c r="A104" i="9"/>
  <c r="B103" i="9"/>
  <c r="A103" i="9"/>
  <c r="B102" i="9"/>
  <c r="A102" i="9"/>
  <c r="B101" i="9"/>
  <c r="A101" i="9"/>
  <c r="B100" i="9"/>
  <c r="A100" i="9"/>
  <c r="B99" i="9"/>
  <c r="A99" i="9"/>
  <c r="B98" i="9"/>
  <c r="A98" i="9"/>
  <c r="B97" i="9"/>
  <c r="A97" i="9"/>
  <c r="B96" i="9"/>
  <c r="A96" i="9"/>
  <c r="B95" i="9"/>
  <c r="A95" i="9"/>
  <c r="B94" i="9"/>
  <c r="A94" i="9"/>
  <c r="B93" i="9"/>
  <c r="A93" i="9"/>
  <c r="B92" i="9"/>
  <c r="A92" i="9"/>
  <c r="B91" i="9"/>
  <c r="A91" i="9"/>
  <c r="B90" i="9"/>
  <c r="A90" i="9"/>
  <c r="B89" i="9"/>
  <c r="A89" i="9"/>
  <c r="B88" i="9"/>
  <c r="A88" i="9"/>
  <c r="B87" i="9"/>
  <c r="A87" i="9"/>
  <c r="B86" i="9"/>
  <c r="A86" i="9"/>
  <c r="B85" i="9"/>
  <c r="A85" i="9"/>
  <c r="B84" i="9"/>
  <c r="A84" i="9"/>
  <c r="B83" i="9"/>
  <c r="A83" i="9"/>
  <c r="B82" i="9"/>
  <c r="A82" i="9"/>
  <c r="B81" i="9"/>
  <c r="A81" i="9"/>
  <c r="B80" i="9"/>
  <c r="A80" i="9"/>
  <c r="B79" i="9"/>
  <c r="A79" i="9"/>
  <c r="B78" i="9"/>
  <c r="A78" i="9"/>
  <c r="B77" i="9"/>
  <c r="A77" i="9"/>
  <c r="B76" i="9"/>
  <c r="A76" i="9"/>
  <c r="B75" i="9"/>
  <c r="A75" i="9"/>
  <c r="B74" i="9"/>
  <c r="A74" i="9"/>
  <c r="B73" i="9"/>
  <c r="A73" i="9"/>
  <c r="B72" i="9"/>
  <c r="A72" i="9"/>
  <c r="B71" i="9"/>
  <c r="A71" i="9"/>
  <c r="B70" i="9"/>
  <c r="A70" i="9"/>
  <c r="B69" i="9"/>
  <c r="A69" i="9"/>
  <c r="B68" i="9"/>
  <c r="A68" i="9"/>
  <c r="B67" i="9"/>
  <c r="A67" i="9"/>
  <c r="B66" i="9"/>
  <c r="A66" i="9"/>
  <c r="B65" i="9"/>
  <c r="A65" i="9"/>
  <c r="B64" i="9"/>
  <c r="A64" i="9"/>
  <c r="B63" i="9"/>
  <c r="A63" i="9"/>
  <c r="B62" i="9"/>
  <c r="A62" i="9"/>
  <c r="B61" i="9"/>
  <c r="A61" i="9"/>
  <c r="B60" i="9"/>
  <c r="A60" i="9"/>
  <c r="B59" i="9"/>
  <c r="A59" i="9"/>
  <c r="B58" i="9"/>
  <c r="A58" i="9"/>
  <c r="B57" i="9"/>
  <c r="A57" i="9"/>
  <c r="B56" i="9"/>
  <c r="A56" i="9"/>
  <c r="B55" i="9"/>
  <c r="A55" i="9"/>
  <c r="B54" i="9"/>
  <c r="A54" i="9"/>
  <c r="B53" i="9"/>
  <c r="A53" i="9"/>
  <c r="B52" i="9"/>
  <c r="A52" i="9"/>
  <c r="B51" i="9"/>
  <c r="A51" i="9"/>
  <c r="B50" i="9"/>
  <c r="A50" i="9"/>
  <c r="B49" i="9"/>
  <c r="A49" i="9"/>
  <c r="B48" i="9"/>
  <c r="A48" i="9"/>
  <c r="B47" i="9"/>
  <c r="A47" i="9"/>
  <c r="B46" i="9"/>
  <c r="A46" i="9"/>
  <c r="B45" i="9"/>
  <c r="A45" i="9"/>
  <c r="B44" i="9"/>
  <c r="A44" i="9"/>
  <c r="B43" i="9"/>
  <c r="A43" i="9"/>
  <c r="B42" i="9"/>
  <c r="A42" i="9"/>
  <c r="B41" i="9"/>
  <c r="A41" i="9"/>
  <c r="B40" i="9"/>
  <c r="A40" i="9"/>
  <c r="B39" i="9"/>
  <c r="A39" i="9"/>
  <c r="B38" i="9"/>
  <c r="A38" i="9"/>
  <c r="B37" i="9"/>
  <c r="A37" i="9"/>
  <c r="B36" i="9"/>
  <c r="A36" i="9"/>
  <c r="B35" i="9"/>
  <c r="A35" i="9"/>
  <c r="B34" i="9"/>
  <c r="A34" i="9"/>
  <c r="B33" i="9"/>
  <c r="A33" i="9"/>
  <c r="B32" i="9"/>
  <c r="A32" i="9"/>
  <c r="B31" i="9"/>
  <c r="A31" i="9"/>
  <c r="B30" i="9"/>
  <c r="A30" i="9"/>
  <c r="B29" i="9"/>
  <c r="A29" i="9"/>
  <c r="B28" i="9"/>
  <c r="A28" i="9"/>
  <c r="B27" i="9"/>
  <c r="A27" i="9"/>
  <c r="B26" i="9"/>
  <c r="A26" i="9"/>
  <c r="B25" i="9"/>
  <c r="A25" i="9"/>
  <c r="B24" i="9"/>
  <c r="A24" i="9"/>
  <c r="B23" i="9"/>
  <c r="A23" i="9"/>
  <c r="B22" i="9"/>
  <c r="A22" i="9"/>
  <c r="B21" i="9"/>
  <c r="A21" i="9"/>
  <c r="B20" i="9"/>
  <c r="A20" i="9"/>
  <c r="B19" i="9"/>
  <c r="A19" i="9"/>
  <c r="B18" i="9"/>
  <c r="A18" i="9"/>
  <c r="B17" i="9"/>
  <c r="A17" i="9"/>
  <c r="B16" i="9"/>
  <c r="A16" i="9"/>
  <c r="B15" i="9"/>
  <c r="A15" i="9"/>
  <c r="B14" i="9"/>
  <c r="A14" i="9"/>
  <c r="B13" i="9"/>
  <c r="A13" i="9"/>
  <c r="B12" i="9"/>
  <c r="A12" i="9"/>
  <c r="B11" i="9"/>
  <c r="A11" i="9"/>
  <c r="B10" i="9"/>
  <c r="A10" i="9"/>
  <c r="B9" i="9"/>
  <c r="A9" i="9"/>
  <c r="B8" i="9"/>
  <c r="A8" i="9"/>
  <c r="B7" i="9"/>
  <c r="A7" i="9"/>
  <c r="B6" i="9"/>
  <c r="A6" i="9"/>
  <c r="B106" i="8"/>
  <c r="A106" i="8"/>
  <c r="B105" i="8"/>
  <c r="A105" i="8"/>
  <c r="B104" i="8"/>
  <c r="A104" i="8"/>
  <c r="B103" i="8"/>
  <c r="A103" i="8"/>
  <c r="B102" i="8"/>
  <c r="A102" i="8"/>
  <c r="B101" i="8"/>
  <c r="A101" i="8"/>
  <c r="B100" i="8"/>
  <c r="A100" i="8"/>
  <c r="B99" i="8"/>
  <c r="A99" i="8"/>
  <c r="B98" i="8"/>
  <c r="A98" i="8"/>
  <c r="B97" i="8"/>
  <c r="A97" i="8"/>
  <c r="B96" i="8"/>
  <c r="A96" i="8"/>
  <c r="B95" i="8"/>
  <c r="A95" i="8"/>
  <c r="B94" i="8"/>
  <c r="A94" i="8"/>
  <c r="B93" i="8"/>
  <c r="A93" i="8"/>
  <c r="B92" i="8"/>
  <c r="A92" i="8"/>
  <c r="B91" i="8"/>
  <c r="A91" i="8"/>
  <c r="B90" i="8"/>
  <c r="A90" i="8"/>
  <c r="B89" i="8"/>
  <c r="A89" i="8"/>
  <c r="B88" i="8"/>
  <c r="A88" i="8"/>
  <c r="B87" i="8"/>
  <c r="A87" i="8"/>
  <c r="B86" i="8"/>
  <c r="A86" i="8"/>
  <c r="B85" i="8"/>
  <c r="A85" i="8"/>
  <c r="B84" i="8"/>
  <c r="A84" i="8"/>
  <c r="B83" i="8"/>
  <c r="A83" i="8"/>
  <c r="B82" i="8"/>
  <c r="A82" i="8"/>
  <c r="B81" i="8"/>
  <c r="A81" i="8"/>
  <c r="B80" i="8"/>
  <c r="A80" i="8"/>
  <c r="B79" i="8"/>
  <c r="A79" i="8"/>
  <c r="B78" i="8"/>
  <c r="A78" i="8"/>
  <c r="B77" i="8"/>
  <c r="A77" i="8"/>
  <c r="B76" i="8"/>
  <c r="A76" i="8"/>
  <c r="B75" i="8"/>
  <c r="A75" i="8"/>
  <c r="B74" i="8"/>
  <c r="A74" i="8"/>
  <c r="B73" i="8"/>
  <c r="A73" i="8"/>
  <c r="B72" i="8"/>
  <c r="A72" i="8"/>
  <c r="B71" i="8"/>
  <c r="A71" i="8"/>
  <c r="B70" i="8"/>
  <c r="A70" i="8"/>
  <c r="B69" i="8"/>
  <c r="A69" i="8"/>
  <c r="B68" i="8"/>
  <c r="A68" i="8"/>
  <c r="B67" i="8"/>
  <c r="A67" i="8"/>
  <c r="B66" i="8"/>
  <c r="A66" i="8"/>
  <c r="B65" i="8"/>
  <c r="A65" i="8"/>
  <c r="B64" i="8"/>
  <c r="A64" i="8"/>
  <c r="B63" i="8"/>
  <c r="A63" i="8"/>
  <c r="B62" i="8"/>
  <c r="A62" i="8"/>
  <c r="B61" i="8"/>
  <c r="A61" i="8"/>
  <c r="B60" i="8"/>
  <c r="A60" i="8"/>
  <c r="B59" i="8"/>
  <c r="A59" i="8"/>
  <c r="B58" i="8"/>
  <c r="A58" i="8"/>
  <c r="B57" i="8"/>
  <c r="A57" i="8"/>
  <c r="B56" i="8"/>
  <c r="A56" i="8"/>
  <c r="B55" i="8"/>
  <c r="A55" i="8"/>
  <c r="B54" i="8"/>
  <c r="A54" i="8"/>
  <c r="B53" i="8"/>
  <c r="A53" i="8"/>
  <c r="B52" i="8"/>
  <c r="A52" i="8"/>
  <c r="B51" i="8"/>
  <c r="A51" i="8"/>
  <c r="B50" i="8"/>
  <c r="A50" i="8"/>
  <c r="B49" i="8"/>
  <c r="A49" i="8"/>
  <c r="B48" i="8"/>
  <c r="A48" i="8"/>
  <c r="B47" i="8"/>
  <c r="A47" i="8"/>
  <c r="B46" i="8"/>
  <c r="A46" i="8"/>
  <c r="B45" i="8"/>
  <c r="A45" i="8"/>
  <c r="B44" i="8"/>
  <c r="A44" i="8"/>
  <c r="B43" i="8"/>
  <c r="A43" i="8"/>
  <c r="B42" i="8"/>
  <c r="A42" i="8"/>
  <c r="B41" i="8"/>
  <c r="A41" i="8"/>
  <c r="B40" i="8"/>
  <c r="A40" i="8"/>
  <c r="B39" i="8"/>
  <c r="A39" i="8"/>
  <c r="B38" i="8"/>
  <c r="A38" i="8"/>
  <c r="B37" i="8"/>
  <c r="A37" i="8"/>
  <c r="B36" i="8"/>
  <c r="A36" i="8"/>
  <c r="B35" i="8"/>
  <c r="A35" i="8"/>
  <c r="B34" i="8"/>
  <c r="A34" i="8"/>
  <c r="B33" i="8"/>
  <c r="A33" i="8"/>
  <c r="B32" i="8"/>
  <c r="A32" i="8"/>
  <c r="B31" i="8"/>
  <c r="A31" i="8"/>
  <c r="B30" i="8"/>
  <c r="A30" i="8"/>
  <c r="B29" i="8"/>
  <c r="A29" i="8"/>
  <c r="B28" i="8"/>
  <c r="A28" i="8"/>
  <c r="B27" i="8"/>
  <c r="A27" i="8"/>
  <c r="B26" i="8"/>
  <c r="A26" i="8"/>
  <c r="B25" i="8"/>
  <c r="A25" i="8"/>
  <c r="B24" i="8"/>
  <c r="A24" i="8"/>
  <c r="B23" i="8"/>
  <c r="A23" i="8"/>
  <c r="B22" i="8"/>
  <c r="A22" i="8"/>
  <c r="B21" i="8"/>
  <c r="A21" i="8"/>
  <c r="B20" i="8"/>
  <c r="A20" i="8"/>
  <c r="B19" i="8"/>
  <c r="A19" i="8"/>
  <c r="B18" i="8"/>
  <c r="A18" i="8"/>
  <c r="B17" i="8"/>
  <c r="A17" i="8"/>
  <c r="B16" i="8"/>
  <c r="A16" i="8"/>
  <c r="B15" i="8"/>
  <c r="A15" i="8"/>
  <c r="B14" i="8"/>
  <c r="A14" i="8"/>
  <c r="B13" i="8"/>
  <c r="A13" i="8"/>
  <c r="B12" i="8"/>
  <c r="A12" i="8"/>
  <c r="B11" i="8"/>
  <c r="A11" i="8"/>
  <c r="B10" i="8"/>
  <c r="A10" i="8"/>
  <c r="B9" i="8"/>
  <c r="A9" i="8"/>
  <c r="B8" i="8"/>
  <c r="A8" i="8"/>
  <c r="B7" i="8"/>
  <c r="A7" i="8"/>
  <c r="B6" i="8"/>
  <c r="A6" i="8"/>
  <c r="B106" i="7"/>
  <c r="A106" i="7"/>
  <c r="B105" i="7"/>
  <c r="A105" i="7"/>
  <c r="B104" i="7"/>
  <c r="A104" i="7"/>
  <c r="B103" i="7"/>
  <c r="A103" i="7"/>
  <c r="B102" i="7"/>
  <c r="A102" i="7"/>
  <c r="B101" i="7"/>
  <c r="A101" i="7"/>
  <c r="B100" i="7"/>
  <c r="A100" i="7"/>
  <c r="B99" i="7"/>
  <c r="A99" i="7"/>
  <c r="B98" i="7"/>
  <c r="A98" i="7"/>
  <c r="B97" i="7"/>
  <c r="A97" i="7"/>
  <c r="B96" i="7"/>
  <c r="A96" i="7"/>
  <c r="B95" i="7"/>
  <c r="A95" i="7"/>
  <c r="B94" i="7"/>
  <c r="A94" i="7"/>
  <c r="B93" i="7"/>
  <c r="A93" i="7"/>
  <c r="B92" i="7"/>
  <c r="A92" i="7"/>
  <c r="B91" i="7"/>
  <c r="A91" i="7"/>
  <c r="B90" i="7"/>
  <c r="A90" i="7"/>
  <c r="B89" i="7"/>
  <c r="A89" i="7"/>
  <c r="B88" i="7"/>
  <c r="A88" i="7"/>
  <c r="B87" i="7"/>
  <c r="A87" i="7"/>
  <c r="B86" i="7"/>
  <c r="A86" i="7"/>
  <c r="B85" i="7"/>
  <c r="A85" i="7"/>
  <c r="B84" i="7"/>
  <c r="A84" i="7"/>
  <c r="B83" i="7"/>
  <c r="A83" i="7"/>
  <c r="B82" i="7"/>
  <c r="A82" i="7"/>
  <c r="B81" i="7"/>
  <c r="A81" i="7"/>
  <c r="B80" i="7"/>
  <c r="A80" i="7"/>
  <c r="B79" i="7"/>
  <c r="A79" i="7"/>
  <c r="B78" i="7"/>
  <c r="A78" i="7"/>
  <c r="B77" i="7"/>
  <c r="A77" i="7"/>
  <c r="B76" i="7"/>
  <c r="A76" i="7"/>
  <c r="B75" i="7"/>
  <c r="A75" i="7"/>
  <c r="B74" i="7"/>
  <c r="A74" i="7"/>
  <c r="B73" i="7"/>
  <c r="A73" i="7"/>
  <c r="B72" i="7"/>
  <c r="A72" i="7"/>
  <c r="B71" i="7"/>
  <c r="A71" i="7"/>
  <c r="B70" i="7"/>
  <c r="A70" i="7"/>
  <c r="B69" i="7"/>
  <c r="A69" i="7"/>
  <c r="B68" i="7"/>
  <c r="A68" i="7"/>
  <c r="B67" i="7"/>
  <c r="A67" i="7"/>
  <c r="B66" i="7"/>
  <c r="A66" i="7"/>
  <c r="B65" i="7"/>
  <c r="A65" i="7"/>
  <c r="B64" i="7"/>
  <c r="A64" i="7"/>
  <c r="B63" i="7"/>
  <c r="A63" i="7"/>
  <c r="B62" i="7"/>
  <c r="A62" i="7"/>
  <c r="B61" i="7"/>
  <c r="A61" i="7"/>
  <c r="B60" i="7"/>
  <c r="A60" i="7"/>
  <c r="B59" i="7"/>
  <c r="A59" i="7"/>
  <c r="B58" i="7"/>
  <c r="A58" i="7"/>
  <c r="B57" i="7"/>
  <c r="A57" i="7"/>
  <c r="B56" i="7"/>
  <c r="A56" i="7"/>
  <c r="B55" i="7"/>
  <c r="A55" i="7"/>
  <c r="B54" i="7"/>
  <c r="A54" i="7"/>
  <c r="B53" i="7"/>
  <c r="A53" i="7"/>
  <c r="B52" i="7"/>
  <c r="A52" i="7"/>
  <c r="B51" i="7"/>
  <c r="A51" i="7"/>
  <c r="B50" i="7"/>
  <c r="A50" i="7"/>
  <c r="B49" i="7"/>
  <c r="A49" i="7"/>
  <c r="B48" i="7"/>
  <c r="A48" i="7"/>
  <c r="B47" i="7"/>
  <c r="A47" i="7"/>
  <c r="B46" i="7"/>
  <c r="A46" i="7"/>
  <c r="B45" i="7"/>
  <c r="A45" i="7"/>
  <c r="B44" i="7"/>
  <c r="A44" i="7"/>
  <c r="B43" i="7"/>
  <c r="A43" i="7"/>
  <c r="B42" i="7"/>
  <c r="A42" i="7"/>
  <c r="B41" i="7"/>
  <c r="A41" i="7"/>
  <c r="B40" i="7"/>
  <c r="A40" i="7"/>
  <c r="B39" i="7"/>
  <c r="A39" i="7"/>
  <c r="B38" i="7"/>
  <c r="A38" i="7"/>
  <c r="B37" i="7"/>
  <c r="A37" i="7"/>
  <c r="B36" i="7"/>
  <c r="A36" i="7"/>
  <c r="B35" i="7"/>
  <c r="A35" i="7"/>
  <c r="B34" i="7"/>
  <c r="A34" i="7"/>
  <c r="B33" i="7"/>
  <c r="A33" i="7"/>
  <c r="B32" i="7"/>
  <c r="A32" i="7"/>
  <c r="B31" i="7"/>
  <c r="A31" i="7"/>
  <c r="B30" i="7"/>
  <c r="A30" i="7"/>
  <c r="B29" i="7"/>
  <c r="A29" i="7"/>
  <c r="B28" i="7"/>
  <c r="A28" i="7"/>
  <c r="B27" i="7"/>
  <c r="A27" i="7"/>
  <c r="B26" i="7"/>
  <c r="A26" i="7"/>
  <c r="B25" i="7"/>
  <c r="A25" i="7"/>
  <c r="B24" i="7"/>
  <c r="A24" i="7"/>
  <c r="B23" i="7"/>
  <c r="A23" i="7"/>
  <c r="B22" i="7"/>
  <c r="A22" i="7"/>
  <c r="B21" i="7"/>
  <c r="A21" i="7"/>
  <c r="B20" i="7"/>
  <c r="A20" i="7"/>
  <c r="B19" i="7"/>
  <c r="A19" i="7"/>
  <c r="B18" i="7"/>
  <c r="A18" i="7"/>
  <c r="B17" i="7"/>
  <c r="A17" i="7"/>
  <c r="B16" i="7"/>
  <c r="A16" i="7"/>
  <c r="B15" i="7"/>
  <c r="A15" i="7"/>
  <c r="B14" i="7"/>
  <c r="A14" i="7"/>
  <c r="B13" i="7"/>
  <c r="A13" i="7"/>
  <c r="B12" i="7"/>
  <c r="A12" i="7"/>
  <c r="B11" i="7"/>
  <c r="A11" i="7"/>
  <c r="B10" i="7"/>
  <c r="A10" i="7"/>
  <c r="B9" i="7"/>
  <c r="A9" i="7"/>
  <c r="B8" i="7"/>
  <c r="A8" i="7"/>
  <c r="B7" i="7"/>
  <c r="A7" i="7"/>
  <c r="B6" i="7"/>
  <c r="A6" i="7"/>
  <c r="B106" i="6"/>
  <c r="A106" i="6"/>
  <c r="B105" i="6"/>
  <c r="A105" i="6"/>
  <c r="B104" i="6"/>
  <c r="A104" i="6"/>
  <c r="B103" i="6"/>
  <c r="A103" i="6"/>
  <c r="B102" i="6"/>
  <c r="A102" i="6"/>
  <c r="B101" i="6"/>
  <c r="A101" i="6"/>
  <c r="B100" i="6"/>
  <c r="A100" i="6"/>
  <c r="B99" i="6"/>
  <c r="A99" i="6"/>
  <c r="B98" i="6"/>
  <c r="A98" i="6"/>
  <c r="B97" i="6"/>
  <c r="A97" i="6"/>
  <c r="B96" i="6"/>
  <c r="A96" i="6"/>
  <c r="B95" i="6"/>
  <c r="A95" i="6"/>
  <c r="B94" i="6"/>
  <c r="A94" i="6"/>
  <c r="B93" i="6"/>
  <c r="A93" i="6"/>
  <c r="B92" i="6"/>
  <c r="A92" i="6"/>
  <c r="B91" i="6"/>
  <c r="A91" i="6"/>
  <c r="B90" i="6"/>
  <c r="A90" i="6"/>
  <c r="B89" i="6"/>
  <c r="A89" i="6"/>
  <c r="B88" i="6"/>
  <c r="A88" i="6"/>
  <c r="B87" i="6"/>
  <c r="A87" i="6"/>
  <c r="B86" i="6"/>
  <c r="A86" i="6"/>
  <c r="B85" i="6"/>
  <c r="A85" i="6"/>
  <c r="B84" i="6"/>
  <c r="A84" i="6"/>
  <c r="B83" i="6"/>
  <c r="A83" i="6"/>
  <c r="B82" i="6"/>
  <c r="A82" i="6"/>
  <c r="B81" i="6"/>
  <c r="A81" i="6"/>
  <c r="B80" i="6"/>
  <c r="A80" i="6"/>
  <c r="B79" i="6"/>
  <c r="A79" i="6"/>
  <c r="B78" i="6"/>
  <c r="A78" i="6"/>
  <c r="B77" i="6"/>
  <c r="A77" i="6"/>
  <c r="B76" i="6"/>
  <c r="A76" i="6"/>
  <c r="B75" i="6"/>
  <c r="A75" i="6"/>
  <c r="B74" i="6"/>
  <c r="A74" i="6"/>
  <c r="B73" i="6"/>
  <c r="A73" i="6"/>
  <c r="B72" i="6"/>
  <c r="A72" i="6"/>
  <c r="B71" i="6"/>
  <c r="A71" i="6"/>
  <c r="B70" i="6"/>
  <c r="A70" i="6"/>
  <c r="B69" i="6"/>
  <c r="A69" i="6"/>
  <c r="B68" i="6"/>
  <c r="A68" i="6"/>
  <c r="B67" i="6"/>
  <c r="A67" i="6"/>
  <c r="B66" i="6"/>
  <c r="A66" i="6"/>
  <c r="B65" i="6"/>
  <c r="A65" i="6"/>
  <c r="B64" i="6"/>
  <c r="A64" i="6"/>
  <c r="B63" i="6"/>
  <c r="A63" i="6"/>
  <c r="B62" i="6"/>
  <c r="A62" i="6"/>
  <c r="B61" i="6"/>
  <c r="A61" i="6"/>
  <c r="B60" i="6"/>
  <c r="A60" i="6"/>
  <c r="B59" i="6"/>
  <c r="A59" i="6"/>
  <c r="B58" i="6"/>
  <c r="A58" i="6"/>
  <c r="B57" i="6"/>
  <c r="A57" i="6"/>
  <c r="B56" i="6"/>
  <c r="A56" i="6"/>
  <c r="B55" i="6"/>
  <c r="A55" i="6"/>
  <c r="B54" i="6"/>
  <c r="A54" i="6"/>
  <c r="B53" i="6"/>
  <c r="A53" i="6"/>
  <c r="B52" i="6"/>
  <c r="A52" i="6"/>
  <c r="B51" i="6"/>
  <c r="A51" i="6"/>
  <c r="B50" i="6"/>
  <c r="A50" i="6"/>
  <c r="B49" i="6"/>
  <c r="A49" i="6"/>
  <c r="B48" i="6"/>
  <c r="A48" i="6"/>
  <c r="B47" i="6"/>
  <c r="A47" i="6"/>
  <c r="B46" i="6"/>
  <c r="A46" i="6"/>
  <c r="B45" i="6"/>
  <c r="A45" i="6"/>
  <c r="B44" i="6"/>
  <c r="A44" i="6"/>
  <c r="B43" i="6"/>
  <c r="A43" i="6"/>
  <c r="B42" i="6"/>
  <c r="A42" i="6"/>
  <c r="B41" i="6"/>
  <c r="A41" i="6"/>
  <c r="B40" i="6"/>
  <c r="A40" i="6"/>
  <c r="B39" i="6"/>
  <c r="A39" i="6"/>
  <c r="B38" i="6"/>
  <c r="A38" i="6"/>
  <c r="B37" i="6"/>
  <c r="A37" i="6"/>
  <c r="B36" i="6"/>
  <c r="A36" i="6"/>
  <c r="B35" i="6"/>
  <c r="A35" i="6"/>
  <c r="B34" i="6"/>
  <c r="A34" i="6"/>
  <c r="B33" i="6"/>
  <c r="A33" i="6"/>
  <c r="B32" i="6"/>
  <c r="A32" i="6"/>
  <c r="B31" i="6"/>
  <c r="A31" i="6"/>
  <c r="B30" i="6"/>
  <c r="A30" i="6"/>
  <c r="B29" i="6"/>
  <c r="A29" i="6"/>
  <c r="B28" i="6"/>
  <c r="A28" i="6"/>
  <c r="B27" i="6"/>
  <c r="A27" i="6"/>
  <c r="B26" i="6"/>
  <c r="A26" i="6"/>
  <c r="B25" i="6"/>
  <c r="A25" i="6"/>
  <c r="B24" i="6"/>
  <c r="A24" i="6"/>
  <c r="B23" i="6"/>
  <c r="A23" i="6"/>
  <c r="B22" i="6"/>
  <c r="A22" i="6"/>
  <c r="B21" i="6"/>
  <c r="A21" i="6"/>
  <c r="B20" i="6"/>
  <c r="A20" i="6"/>
  <c r="B19" i="6"/>
  <c r="A19" i="6"/>
  <c r="B18" i="6"/>
  <c r="A18" i="6"/>
  <c r="B17" i="6"/>
  <c r="A17" i="6"/>
  <c r="B16" i="6"/>
  <c r="A16" i="6"/>
  <c r="B15" i="6"/>
  <c r="A15" i="6"/>
  <c r="B14" i="6"/>
  <c r="A14" i="6"/>
  <c r="B13" i="6"/>
  <c r="A13" i="6"/>
  <c r="B12" i="6"/>
  <c r="A12" i="6"/>
  <c r="B11" i="6"/>
  <c r="A11" i="6"/>
  <c r="B10" i="6"/>
  <c r="A10" i="6"/>
  <c r="B9" i="6"/>
  <c r="A9" i="6"/>
  <c r="B8" i="6"/>
  <c r="A8" i="6"/>
  <c r="B7" i="6"/>
  <c r="A7" i="6"/>
  <c r="B6" i="6"/>
  <c r="A6" i="6"/>
  <c r="B106" i="5"/>
  <c r="A106" i="5"/>
  <c r="B105" i="5"/>
  <c r="A105" i="5"/>
  <c r="B104" i="5"/>
  <c r="A104" i="5"/>
  <c r="B103" i="5"/>
  <c r="A103" i="5"/>
  <c r="B102" i="5"/>
  <c r="A102" i="5"/>
  <c r="B101" i="5"/>
  <c r="A101" i="5"/>
  <c r="B100" i="5"/>
  <c r="A100" i="5"/>
  <c r="B99" i="5"/>
  <c r="A99" i="5"/>
  <c r="B98" i="5"/>
  <c r="A98" i="5"/>
  <c r="B97" i="5"/>
  <c r="A97" i="5"/>
  <c r="B96" i="5"/>
  <c r="A96" i="5"/>
  <c r="B95" i="5"/>
  <c r="A95" i="5"/>
  <c r="B94" i="5"/>
  <c r="A94" i="5"/>
  <c r="B93" i="5"/>
  <c r="A93" i="5"/>
  <c r="J92" i="5"/>
  <c r="B92" i="5"/>
  <c r="A92" i="5"/>
  <c r="B91" i="5"/>
  <c r="A91" i="5"/>
  <c r="B90" i="5"/>
  <c r="A90" i="5"/>
  <c r="B89" i="5"/>
  <c r="A89" i="5"/>
  <c r="B88" i="5"/>
  <c r="A88" i="5"/>
  <c r="B87" i="5"/>
  <c r="A87" i="5"/>
  <c r="B86" i="5"/>
  <c r="A86" i="5"/>
  <c r="B85" i="5"/>
  <c r="A85" i="5"/>
  <c r="B84" i="5"/>
  <c r="A84" i="5"/>
  <c r="B83" i="5"/>
  <c r="A83" i="5"/>
  <c r="B82" i="5"/>
  <c r="A82" i="5"/>
  <c r="J81" i="5"/>
  <c r="B81" i="5"/>
  <c r="A81" i="5"/>
  <c r="B80" i="5"/>
  <c r="A80" i="5"/>
  <c r="B79" i="5"/>
  <c r="A79" i="5"/>
  <c r="B78" i="5"/>
  <c r="A78" i="5"/>
  <c r="B77" i="5"/>
  <c r="A77" i="5"/>
  <c r="B76" i="5"/>
  <c r="A76" i="5"/>
  <c r="B75" i="5"/>
  <c r="A75" i="5"/>
  <c r="B74" i="5"/>
  <c r="A74" i="5"/>
  <c r="B73" i="5"/>
  <c r="A73" i="5"/>
  <c r="B72" i="5"/>
  <c r="A72" i="5"/>
  <c r="B71" i="5"/>
  <c r="A71" i="5"/>
  <c r="B70" i="5"/>
  <c r="A70" i="5"/>
  <c r="B69" i="5"/>
  <c r="A69" i="5"/>
  <c r="B68" i="5"/>
  <c r="A68" i="5"/>
  <c r="B67" i="5"/>
  <c r="A67" i="5"/>
  <c r="B66" i="5"/>
  <c r="A66" i="5"/>
  <c r="B65" i="5"/>
  <c r="A65" i="5"/>
  <c r="B64" i="5"/>
  <c r="A64" i="5"/>
  <c r="B63" i="5"/>
  <c r="A63" i="5"/>
  <c r="B62" i="5"/>
  <c r="A62" i="5"/>
  <c r="J61" i="5"/>
  <c r="B61" i="5"/>
  <c r="A61" i="5"/>
  <c r="B60" i="5"/>
  <c r="A60" i="5"/>
  <c r="B59" i="5"/>
  <c r="A59" i="5"/>
  <c r="B58" i="5"/>
  <c r="A58" i="5"/>
  <c r="B57" i="5"/>
  <c r="A57" i="5"/>
  <c r="B56" i="5"/>
  <c r="A56" i="5"/>
  <c r="B55" i="5"/>
  <c r="A55" i="5"/>
  <c r="B54" i="5"/>
  <c r="A54" i="5"/>
  <c r="B53" i="5"/>
  <c r="A53" i="5"/>
  <c r="B52" i="5"/>
  <c r="A52" i="5"/>
  <c r="B51" i="5"/>
  <c r="A51" i="5"/>
  <c r="B50" i="5"/>
  <c r="A50" i="5"/>
  <c r="B49" i="5"/>
  <c r="A49" i="5"/>
  <c r="B48" i="5"/>
  <c r="A48" i="5"/>
  <c r="B47" i="5"/>
  <c r="A47" i="5"/>
  <c r="B46" i="5"/>
  <c r="A46" i="5"/>
  <c r="B45" i="5"/>
  <c r="A45" i="5"/>
  <c r="B44" i="5"/>
  <c r="A44" i="5"/>
  <c r="B43" i="5"/>
  <c r="A43" i="5"/>
  <c r="B42" i="5"/>
  <c r="A42" i="5"/>
  <c r="B41" i="5"/>
  <c r="A41" i="5"/>
  <c r="B40" i="5"/>
  <c r="A40" i="5"/>
  <c r="B39" i="5"/>
  <c r="A39" i="5"/>
  <c r="B38" i="5"/>
  <c r="A38" i="5"/>
  <c r="B37" i="5"/>
  <c r="A37" i="5"/>
  <c r="B36" i="5"/>
  <c r="A36" i="5"/>
  <c r="B35" i="5"/>
  <c r="A35" i="5"/>
  <c r="B34" i="5"/>
  <c r="A34" i="5"/>
  <c r="B33" i="5"/>
  <c r="A33" i="5"/>
  <c r="J32" i="5"/>
  <c r="B32" i="5"/>
  <c r="A32" i="5"/>
  <c r="B31" i="5"/>
  <c r="A31" i="5"/>
  <c r="B30" i="5"/>
  <c r="A30" i="5"/>
  <c r="J29" i="5"/>
  <c r="B29" i="5"/>
  <c r="A29" i="5"/>
  <c r="B28" i="5"/>
  <c r="A28" i="5"/>
  <c r="B27" i="5"/>
  <c r="A27" i="5"/>
  <c r="B26" i="5"/>
  <c r="A26" i="5"/>
  <c r="B25" i="5"/>
  <c r="A25" i="5"/>
  <c r="B24" i="5"/>
  <c r="A24" i="5"/>
  <c r="B23" i="5"/>
  <c r="A23" i="5"/>
  <c r="B22" i="5"/>
  <c r="A22" i="5"/>
  <c r="B21" i="5"/>
  <c r="A21" i="5"/>
  <c r="B20" i="5"/>
  <c r="A20" i="5"/>
  <c r="B19" i="5"/>
  <c r="A19" i="5"/>
  <c r="B18" i="5"/>
  <c r="A18" i="5"/>
  <c r="B17" i="5"/>
  <c r="A17" i="5"/>
  <c r="B16" i="5"/>
  <c r="A16" i="5"/>
  <c r="B15" i="5"/>
  <c r="A15" i="5"/>
  <c r="B14" i="5"/>
  <c r="A14" i="5"/>
  <c r="B13" i="5"/>
  <c r="A13" i="5"/>
  <c r="J12" i="5"/>
  <c r="K12" i="5" s="1"/>
  <c r="B12" i="5"/>
  <c r="A12" i="5"/>
  <c r="B11" i="5"/>
  <c r="A11" i="5"/>
  <c r="B10" i="5"/>
  <c r="A10" i="5"/>
  <c r="B9" i="5"/>
  <c r="A9" i="5"/>
  <c r="B8" i="5"/>
  <c r="A8" i="5"/>
  <c r="B7" i="5"/>
  <c r="A7" i="5"/>
  <c r="B6" i="5"/>
  <c r="A6" i="5"/>
  <c r="B7" i="1"/>
  <c r="B8" i="1"/>
  <c r="B9" i="1"/>
  <c r="B10" i="1"/>
  <c r="B11" i="1"/>
  <c r="B12" i="1"/>
  <c r="B13" i="1"/>
  <c r="B14" i="1"/>
  <c r="B15" i="1"/>
  <c r="B16" i="1"/>
  <c r="B17" i="1"/>
  <c r="B18" i="1"/>
  <c r="B19" i="1"/>
  <c r="B20" i="1"/>
  <c r="B21" i="1"/>
  <c r="B22" i="1"/>
  <c r="B23" i="1"/>
  <c r="B24" i="1"/>
  <c r="B25" i="1"/>
  <c r="J16" i="5" l="1"/>
  <c r="K16" i="5" s="1"/>
  <c r="L16" i="5" s="1"/>
  <c r="F14" i="15" s="1"/>
  <c r="J13" i="5"/>
  <c r="K13" i="5" s="1"/>
  <c r="L13" i="5" s="1"/>
  <c r="F11" i="15" s="1"/>
  <c r="L12" i="5"/>
  <c r="F10" i="15" s="1"/>
  <c r="J60" i="5"/>
  <c r="D106" i="7"/>
  <c r="D106" i="8" s="1"/>
  <c r="D106" i="9" s="1"/>
  <c r="D106" i="10" s="1"/>
  <c r="D106" i="11" s="1"/>
  <c r="D102" i="7"/>
  <c r="D102" i="8" s="1"/>
  <c r="D102" i="9" s="1"/>
  <c r="D102" i="10" s="1"/>
  <c r="D102" i="11" s="1"/>
  <c r="D98" i="7"/>
  <c r="D98" i="8" s="1"/>
  <c r="D98" i="9" s="1"/>
  <c r="D98" i="10" s="1"/>
  <c r="D98" i="11" s="1"/>
  <c r="D94" i="7"/>
  <c r="D94" i="8" s="1"/>
  <c r="D94" i="9" s="1"/>
  <c r="D94" i="10" s="1"/>
  <c r="D94" i="11" s="1"/>
  <c r="D90" i="7"/>
  <c r="D90" i="8" s="1"/>
  <c r="D90" i="9" s="1"/>
  <c r="D90" i="10" s="1"/>
  <c r="D90" i="11" s="1"/>
  <c r="D86" i="7"/>
  <c r="D86" i="8" s="1"/>
  <c r="D86" i="9" s="1"/>
  <c r="D86" i="10" s="1"/>
  <c r="D86" i="11" s="1"/>
  <c r="D82" i="7"/>
  <c r="D82" i="8" s="1"/>
  <c r="D82" i="9" s="1"/>
  <c r="D82" i="10" s="1"/>
  <c r="D82" i="11" s="1"/>
  <c r="D78" i="7"/>
  <c r="D78" i="8" s="1"/>
  <c r="D78" i="9" s="1"/>
  <c r="D78" i="10" s="1"/>
  <c r="D78" i="11" s="1"/>
  <c r="D74" i="7"/>
  <c r="D74" i="8" s="1"/>
  <c r="D74" i="9" s="1"/>
  <c r="D74" i="10" s="1"/>
  <c r="D74" i="11" s="1"/>
  <c r="D70" i="7"/>
  <c r="D70" i="8" s="1"/>
  <c r="D70" i="9" s="1"/>
  <c r="D70" i="10" s="1"/>
  <c r="D70" i="11" s="1"/>
  <c r="D66" i="7"/>
  <c r="D66" i="8" s="1"/>
  <c r="D66" i="9" s="1"/>
  <c r="D66" i="10" s="1"/>
  <c r="D66" i="11" s="1"/>
  <c r="D62" i="7"/>
  <c r="D62" i="8" s="1"/>
  <c r="D62" i="9" s="1"/>
  <c r="D62" i="10" s="1"/>
  <c r="D62" i="11" s="1"/>
  <c r="D58" i="7"/>
  <c r="D58" i="8" s="1"/>
  <c r="D58" i="9" s="1"/>
  <c r="D58" i="10" s="1"/>
  <c r="D58" i="11" s="1"/>
  <c r="D54" i="7"/>
  <c r="D54" i="8" s="1"/>
  <c r="D54" i="9" s="1"/>
  <c r="D54" i="10" s="1"/>
  <c r="D54" i="11" s="1"/>
  <c r="D50" i="7"/>
  <c r="D50" i="8" s="1"/>
  <c r="D50" i="9" s="1"/>
  <c r="D50" i="10" s="1"/>
  <c r="D50" i="11" s="1"/>
  <c r="D46" i="7"/>
  <c r="D46" i="8" s="1"/>
  <c r="D46" i="9" s="1"/>
  <c r="D46" i="10" s="1"/>
  <c r="D46" i="11" s="1"/>
  <c r="D42" i="7"/>
  <c r="D42" i="8" s="1"/>
  <c r="D42" i="9" s="1"/>
  <c r="D42" i="10" s="1"/>
  <c r="D42" i="11" s="1"/>
  <c r="D38" i="7"/>
  <c r="D38" i="8" s="1"/>
  <c r="D38" i="9" s="1"/>
  <c r="D38" i="10" s="1"/>
  <c r="D38" i="11" s="1"/>
  <c r="D34" i="7"/>
  <c r="D34" i="8" s="1"/>
  <c r="D34" i="9" s="1"/>
  <c r="D34" i="10" s="1"/>
  <c r="D34" i="11" s="1"/>
  <c r="D30" i="7"/>
  <c r="D30" i="8" s="1"/>
  <c r="D30" i="9" s="1"/>
  <c r="D30" i="10" s="1"/>
  <c r="D30" i="11" s="1"/>
  <c r="D26" i="7"/>
  <c r="D26" i="8" s="1"/>
  <c r="D26" i="9" s="1"/>
  <c r="D26" i="10" s="1"/>
  <c r="D26" i="11" s="1"/>
  <c r="D22" i="7"/>
  <c r="D22" i="8" s="1"/>
  <c r="D22" i="9" s="1"/>
  <c r="D22" i="10" s="1"/>
  <c r="D22" i="11" s="1"/>
  <c r="D18" i="7"/>
  <c r="D18" i="8" s="1"/>
  <c r="D18" i="9" s="1"/>
  <c r="D18" i="10" s="1"/>
  <c r="D18" i="11" s="1"/>
  <c r="D14" i="7"/>
  <c r="D14" i="8" s="1"/>
  <c r="D14" i="9" s="1"/>
  <c r="D14" i="10" s="1"/>
  <c r="D14" i="11" s="1"/>
  <c r="D10" i="7"/>
  <c r="D10" i="8" s="1"/>
  <c r="D10" i="9" s="1"/>
  <c r="D10" i="10" s="1"/>
  <c r="D10" i="11" s="1"/>
  <c r="H99" i="6"/>
  <c r="H87" i="6"/>
  <c r="H75" i="6"/>
  <c r="J75" i="6" s="1"/>
  <c r="H71" i="6"/>
  <c r="H63" i="6"/>
  <c r="H51" i="6"/>
  <c r="H47" i="6"/>
  <c r="H45" i="15" s="1"/>
  <c r="H39" i="6"/>
  <c r="H35" i="6"/>
  <c r="H31" i="6"/>
  <c r="H31" i="7" s="1"/>
  <c r="H23" i="6"/>
  <c r="H19" i="6"/>
  <c r="H15" i="6"/>
  <c r="H11" i="6"/>
  <c r="H7" i="6"/>
  <c r="H7" i="7" s="1"/>
  <c r="J7" i="7" s="1"/>
  <c r="J106" i="5"/>
  <c r="J98" i="5"/>
  <c r="J90" i="5"/>
  <c r="J86" i="5"/>
  <c r="J78" i="5"/>
  <c r="J74" i="5"/>
  <c r="J66" i="5"/>
  <c r="J62" i="5"/>
  <c r="J58" i="5"/>
  <c r="J54" i="5"/>
  <c r="H42" i="6"/>
  <c r="H30" i="6"/>
  <c r="H10" i="6"/>
  <c r="H105" i="6"/>
  <c r="H97" i="6"/>
  <c r="H93" i="6"/>
  <c r="F91" i="15"/>
  <c r="H85" i="6"/>
  <c r="H85" i="7" s="1"/>
  <c r="J85" i="7" s="1"/>
  <c r="H81" i="6"/>
  <c r="F79" i="15"/>
  <c r="H77" i="6"/>
  <c r="H77" i="7" s="1"/>
  <c r="F75" i="15"/>
  <c r="H73" i="6"/>
  <c r="F71" i="15"/>
  <c r="H69" i="6"/>
  <c r="F67" i="15"/>
  <c r="H65" i="6"/>
  <c r="H57" i="6"/>
  <c r="H53" i="6"/>
  <c r="J53" i="6" s="1"/>
  <c r="F51" i="15"/>
  <c r="H41" i="6"/>
  <c r="F39" i="15"/>
  <c r="H33" i="6"/>
  <c r="H29" i="6"/>
  <c r="F27" i="15"/>
  <c r="H25" i="6"/>
  <c r="F23" i="15"/>
  <c r="H21" i="6"/>
  <c r="F19" i="15"/>
  <c r="H17" i="6"/>
  <c r="L17" i="6" s="1"/>
  <c r="H13" i="6"/>
  <c r="H9" i="6"/>
  <c r="H103" i="6"/>
  <c r="H101" i="15" s="1"/>
  <c r="H95" i="6"/>
  <c r="H91" i="6"/>
  <c r="H83" i="6"/>
  <c r="J83" i="6" s="1"/>
  <c r="J59" i="5"/>
  <c r="F57" i="15"/>
  <c r="H27" i="6"/>
  <c r="F25" i="15"/>
  <c r="J102" i="5"/>
  <c r="J94" i="5"/>
  <c r="J82" i="5"/>
  <c r="J70" i="5"/>
  <c r="H34" i="6"/>
  <c r="H26" i="6"/>
  <c r="H22" i="6"/>
  <c r="J18" i="5"/>
  <c r="H100" i="6"/>
  <c r="J100" i="6" s="1"/>
  <c r="F98" i="15"/>
  <c r="H96" i="6"/>
  <c r="H96" i="7" s="1"/>
  <c r="H92" i="6"/>
  <c r="J92" i="6" s="1"/>
  <c r="F90" i="15"/>
  <c r="H88" i="6"/>
  <c r="H84" i="6"/>
  <c r="F82" i="15"/>
  <c r="H80" i="6"/>
  <c r="F78" i="15"/>
  <c r="H76" i="6"/>
  <c r="H74" i="15" s="1"/>
  <c r="F74" i="15"/>
  <c r="H72" i="6"/>
  <c r="F70" i="15"/>
  <c r="H68" i="6"/>
  <c r="J68" i="6" s="1"/>
  <c r="F66" i="15"/>
  <c r="H56" i="6"/>
  <c r="H48" i="6"/>
  <c r="F46" i="15"/>
  <c r="H40" i="6"/>
  <c r="F38" i="15"/>
  <c r="H32" i="6"/>
  <c r="F30" i="15"/>
  <c r="H28" i="6"/>
  <c r="J28" i="6" s="1"/>
  <c r="F26" i="15"/>
  <c r="H24" i="6"/>
  <c r="J24" i="6" s="1"/>
  <c r="F22" i="15"/>
  <c r="H20" i="6"/>
  <c r="F18" i="15"/>
  <c r="H16" i="6"/>
  <c r="H12" i="6"/>
  <c r="H8" i="6"/>
  <c r="H33" i="15"/>
  <c r="J95" i="5"/>
  <c r="J63" i="5"/>
  <c r="J11" i="5"/>
  <c r="K11" i="5" s="1"/>
  <c r="L11" i="5" s="1"/>
  <c r="J15" i="5"/>
  <c r="K15" i="5" s="1"/>
  <c r="L15" i="5" s="1"/>
  <c r="K8" i="5" s="1"/>
  <c r="L8" i="5" s="1"/>
  <c r="F6" i="15" s="1"/>
  <c r="J35" i="5"/>
  <c r="J47" i="5"/>
  <c r="J87" i="5"/>
  <c r="J99" i="5"/>
  <c r="J7" i="5"/>
  <c r="J23" i="5"/>
  <c r="J39" i="5"/>
  <c r="J75" i="5"/>
  <c r="J91" i="5"/>
  <c r="J6" i="5"/>
  <c r="J19" i="5"/>
  <c r="J31" i="5"/>
  <c r="J51" i="5"/>
  <c r="J71" i="5"/>
  <c r="J83" i="5"/>
  <c r="J103" i="5"/>
  <c r="S102" i="15"/>
  <c r="S98" i="15"/>
  <c r="S94" i="15"/>
  <c r="S90" i="15"/>
  <c r="S86" i="15"/>
  <c r="S82" i="15"/>
  <c r="S78" i="15"/>
  <c r="S74" i="15"/>
  <c r="S70" i="15"/>
  <c r="S66" i="15"/>
  <c r="S62" i="15"/>
  <c r="S58" i="15"/>
  <c r="S54" i="15"/>
  <c r="S50" i="15"/>
  <c r="S46" i="15"/>
  <c r="S42" i="15"/>
  <c r="S38" i="15"/>
  <c r="S34" i="15"/>
  <c r="S30" i="15"/>
  <c r="S26" i="15"/>
  <c r="S22" i="15"/>
  <c r="S18" i="15"/>
  <c r="S14" i="15"/>
  <c r="S10" i="15"/>
  <c r="S6" i="15"/>
  <c r="J10" i="5"/>
  <c r="H101" i="6"/>
  <c r="J101" i="5"/>
  <c r="F99" i="15" s="1"/>
  <c r="H89" i="6"/>
  <c r="J89" i="5"/>
  <c r="F87" i="15" s="1"/>
  <c r="H61" i="6"/>
  <c r="F59" i="15"/>
  <c r="H49" i="6"/>
  <c r="J49" i="5"/>
  <c r="F47" i="15" s="1"/>
  <c r="H45" i="6"/>
  <c r="J45" i="5"/>
  <c r="F43" i="15" s="1"/>
  <c r="H37" i="6"/>
  <c r="J37" i="5"/>
  <c r="F35" i="15" s="1"/>
  <c r="J17" i="5"/>
  <c r="K17" i="5" s="1"/>
  <c r="J25" i="5"/>
  <c r="J33" i="5"/>
  <c r="J57" i="5"/>
  <c r="J93" i="5"/>
  <c r="J97" i="5"/>
  <c r="J105" i="5"/>
  <c r="H104" i="6"/>
  <c r="J104" i="5"/>
  <c r="F102" i="15" s="1"/>
  <c r="H64" i="6"/>
  <c r="J64" i="5"/>
  <c r="F62" i="15" s="1"/>
  <c r="H60" i="6"/>
  <c r="F58" i="15"/>
  <c r="H52" i="6"/>
  <c r="J52" i="5"/>
  <c r="F50" i="15" s="1"/>
  <c r="H44" i="6"/>
  <c r="J44" i="5"/>
  <c r="F42" i="15" s="1"/>
  <c r="H36" i="6"/>
  <c r="J36" i="5"/>
  <c r="F34" i="15" s="1"/>
  <c r="J9" i="5"/>
  <c r="J56" i="5"/>
  <c r="J65" i="5"/>
  <c r="F63" i="15" s="1"/>
  <c r="J85" i="5"/>
  <c r="J88" i="5"/>
  <c r="J96" i="5"/>
  <c r="J6" i="6"/>
  <c r="H79" i="6"/>
  <c r="J79" i="5"/>
  <c r="F77" i="15" s="1"/>
  <c r="H67" i="6"/>
  <c r="J67" i="5"/>
  <c r="F65" i="15" s="1"/>
  <c r="H59" i="6"/>
  <c r="H55" i="6"/>
  <c r="J55" i="5"/>
  <c r="F53" i="15" s="1"/>
  <c r="H43" i="6"/>
  <c r="J43" i="6" s="1"/>
  <c r="J43" i="5"/>
  <c r="F41" i="15" s="1"/>
  <c r="S4" i="15"/>
  <c r="S101" i="15"/>
  <c r="S97" i="15"/>
  <c r="S93" i="15"/>
  <c r="S89" i="15"/>
  <c r="S85" i="15"/>
  <c r="S81" i="15"/>
  <c r="S77" i="15"/>
  <c r="S73" i="15"/>
  <c r="S69" i="15"/>
  <c r="S65" i="15"/>
  <c r="S61" i="15"/>
  <c r="S57" i="15"/>
  <c r="S53" i="15"/>
  <c r="S49" i="15"/>
  <c r="S45" i="15"/>
  <c r="S41" i="15"/>
  <c r="S37" i="15"/>
  <c r="S33" i="15"/>
  <c r="S29" i="15"/>
  <c r="S25" i="15"/>
  <c r="S21" i="15"/>
  <c r="S17" i="15"/>
  <c r="S13" i="15"/>
  <c r="S9" i="15"/>
  <c r="S5" i="15"/>
  <c r="S104" i="15"/>
  <c r="S100" i="15"/>
  <c r="S96" i="15"/>
  <c r="S92" i="15"/>
  <c r="S88" i="15"/>
  <c r="S84" i="15"/>
  <c r="S80" i="15"/>
  <c r="S76" i="15"/>
  <c r="S72" i="15"/>
  <c r="S68" i="15"/>
  <c r="S64" i="15"/>
  <c r="S60" i="15"/>
  <c r="S56" i="15"/>
  <c r="S52" i="15"/>
  <c r="S48" i="15"/>
  <c r="S44" i="15"/>
  <c r="S40" i="15"/>
  <c r="S36" i="15"/>
  <c r="S32" i="15"/>
  <c r="S28" i="15"/>
  <c r="S24" i="15"/>
  <c r="S20" i="15"/>
  <c r="S16" i="15"/>
  <c r="S12" i="15"/>
  <c r="S8" i="15"/>
  <c r="S103" i="15"/>
  <c r="S99" i="15"/>
  <c r="S95" i="15"/>
  <c r="S91" i="15"/>
  <c r="S87" i="15"/>
  <c r="S83" i="15"/>
  <c r="S79" i="15"/>
  <c r="S75" i="15"/>
  <c r="S71" i="15"/>
  <c r="S67" i="15"/>
  <c r="S63" i="15"/>
  <c r="S59" i="15"/>
  <c r="S55" i="15"/>
  <c r="S51" i="15"/>
  <c r="S47" i="15"/>
  <c r="S43" i="15"/>
  <c r="S39" i="15"/>
  <c r="S35" i="15"/>
  <c r="S31" i="15"/>
  <c r="S27" i="15"/>
  <c r="S23" i="15"/>
  <c r="S19" i="15"/>
  <c r="S15" i="15"/>
  <c r="S11" i="15"/>
  <c r="S7" i="15"/>
  <c r="J69" i="6"/>
  <c r="J107" i="12"/>
  <c r="E9" i="14" s="1"/>
  <c r="J50" i="5"/>
  <c r="F48" i="15" s="1"/>
  <c r="H50" i="6"/>
  <c r="J46" i="5"/>
  <c r="F44" i="15" s="1"/>
  <c r="H46" i="6"/>
  <c r="H106" i="6"/>
  <c r="H90" i="6"/>
  <c r="H74" i="6"/>
  <c r="H58" i="6"/>
  <c r="H102" i="6"/>
  <c r="H86" i="6"/>
  <c r="J86" i="6" s="1"/>
  <c r="H70" i="6"/>
  <c r="H54" i="6"/>
  <c r="H18" i="6"/>
  <c r="J14" i="5"/>
  <c r="H14" i="6"/>
  <c r="J22" i="5"/>
  <c r="J26" i="5"/>
  <c r="F24" i="15" s="1"/>
  <c r="J30" i="5"/>
  <c r="J34" i="5"/>
  <c r="J38" i="5"/>
  <c r="F36" i="15" s="1"/>
  <c r="J42" i="5"/>
  <c r="H98" i="6"/>
  <c r="H82" i="6"/>
  <c r="H66" i="6"/>
  <c r="H38" i="6"/>
  <c r="H94" i="6"/>
  <c r="H78" i="6"/>
  <c r="H62" i="6"/>
  <c r="B6"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H6" i="8" l="1"/>
  <c r="J6" i="8" s="1"/>
  <c r="J16" i="6"/>
  <c r="K16" i="6" s="1"/>
  <c r="L16" i="6" s="1"/>
  <c r="H14" i="15" s="1"/>
  <c r="J15" i="6"/>
  <c r="K15" i="6" s="1"/>
  <c r="L15" i="6" s="1"/>
  <c r="H13" i="15" s="1"/>
  <c r="K14" i="5"/>
  <c r="L14" i="5" s="1"/>
  <c r="F12" i="15" s="1"/>
  <c r="K6" i="5"/>
  <c r="L6" i="5" s="1"/>
  <c r="K10" i="5"/>
  <c r="L10" i="5" s="1"/>
  <c r="F8" i="15" s="1"/>
  <c r="K9" i="5"/>
  <c r="L9" i="5" s="1"/>
  <c r="F7" i="15" s="1"/>
  <c r="F15" i="15"/>
  <c r="J57" i="6"/>
  <c r="H55" i="15" s="1"/>
  <c r="J7" i="6"/>
  <c r="H47" i="7"/>
  <c r="J47" i="7" s="1"/>
  <c r="J80" i="6"/>
  <c r="H78" i="15" s="1"/>
  <c r="F28" i="15"/>
  <c r="J26" i="6"/>
  <c r="H24" i="15" s="1"/>
  <c r="J41" i="6"/>
  <c r="H39" i="15" s="1"/>
  <c r="J99" i="6"/>
  <c r="H51" i="7"/>
  <c r="J51" i="7" s="1"/>
  <c r="H40" i="7"/>
  <c r="J40" i="7" s="1"/>
  <c r="H87" i="7"/>
  <c r="H13" i="7"/>
  <c r="H29" i="7"/>
  <c r="H69" i="7"/>
  <c r="J69" i="7" s="1"/>
  <c r="H23" i="7"/>
  <c r="J23" i="7" s="1"/>
  <c r="H35" i="7"/>
  <c r="J35" i="7" s="1"/>
  <c r="H75" i="7"/>
  <c r="H75" i="8" s="1"/>
  <c r="H99" i="7"/>
  <c r="H99" i="8" s="1"/>
  <c r="H12" i="7"/>
  <c r="H83" i="7"/>
  <c r="H83" i="8" s="1"/>
  <c r="J56" i="6"/>
  <c r="H54" i="15" s="1"/>
  <c r="J81" i="6"/>
  <c r="H79" i="15" s="1"/>
  <c r="H84" i="7"/>
  <c r="J13" i="6"/>
  <c r="K13" i="6" s="1"/>
  <c r="L13" i="6" s="1"/>
  <c r="H27" i="7"/>
  <c r="F103" i="15"/>
  <c r="F31" i="15"/>
  <c r="J23" i="6"/>
  <c r="J47" i="6"/>
  <c r="H79" i="7"/>
  <c r="J12" i="6"/>
  <c r="H20" i="7"/>
  <c r="H20" i="8" s="1"/>
  <c r="H73" i="15"/>
  <c r="H97" i="7"/>
  <c r="H41" i="7"/>
  <c r="H15" i="7"/>
  <c r="H57" i="7"/>
  <c r="J57" i="7" s="1"/>
  <c r="J10" i="6"/>
  <c r="K10" i="6" s="1"/>
  <c r="L10" i="6" s="1"/>
  <c r="H21" i="7"/>
  <c r="J21" i="7" s="1"/>
  <c r="J103" i="6"/>
  <c r="J85" i="6"/>
  <c r="H67" i="15"/>
  <c r="H42" i="7"/>
  <c r="H42" i="8" s="1"/>
  <c r="H11" i="7"/>
  <c r="J11" i="7" s="1"/>
  <c r="K11" i="7" s="1"/>
  <c r="L11" i="7" s="1"/>
  <c r="J77" i="6"/>
  <c r="J21" i="6"/>
  <c r="H83" i="15"/>
  <c r="J97" i="6"/>
  <c r="H95" i="15" s="1"/>
  <c r="H10" i="7"/>
  <c r="J42" i="6"/>
  <c r="H40" i="15" s="1"/>
  <c r="J29" i="6"/>
  <c r="J31" i="6"/>
  <c r="H68" i="7"/>
  <c r="J68" i="7" s="1"/>
  <c r="F20" i="15"/>
  <c r="H27" i="15"/>
  <c r="H75" i="15"/>
  <c r="H29" i="15"/>
  <c r="H91" i="7"/>
  <c r="H16" i="7"/>
  <c r="F40" i="15"/>
  <c r="F54" i="15"/>
  <c r="F69" i="15"/>
  <c r="H97" i="15"/>
  <c r="F80" i="15"/>
  <c r="F100" i="15"/>
  <c r="F32" i="15"/>
  <c r="F52" i="15"/>
  <c r="F60" i="15"/>
  <c r="F72" i="15"/>
  <c r="F84" i="15"/>
  <c r="F96" i="15"/>
  <c r="H56" i="7"/>
  <c r="H80" i="7"/>
  <c r="F49" i="15"/>
  <c r="F37" i="15"/>
  <c r="H24" i="7"/>
  <c r="J24" i="7" s="1"/>
  <c r="H94" i="15"/>
  <c r="H33" i="7"/>
  <c r="J33" i="7" s="1"/>
  <c r="J72" i="6"/>
  <c r="H70" i="15" s="1"/>
  <c r="J88" i="6"/>
  <c r="H86" i="15" s="1"/>
  <c r="F95" i="15"/>
  <c r="F101" i="15"/>
  <c r="F29" i="15"/>
  <c r="H26" i="15"/>
  <c r="J96" i="6"/>
  <c r="H72" i="7"/>
  <c r="H88" i="7"/>
  <c r="H34" i="7"/>
  <c r="H34" i="8" s="1"/>
  <c r="J20" i="6"/>
  <c r="H18" i="15" s="1"/>
  <c r="F17" i="15"/>
  <c r="F89" i="15"/>
  <c r="F85" i="15"/>
  <c r="F9" i="15"/>
  <c r="H28" i="7"/>
  <c r="J93" i="6"/>
  <c r="H98" i="15"/>
  <c r="H25" i="7"/>
  <c r="J25" i="7" s="1"/>
  <c r="H93" i="7"/>
  <c r="J93" i="7" s="1"/>
  <c r="J35" i="6"/>
  <c r="H92" i="7"/>
  <c r="H100" i="7"/>
  <c r="H17" i="7"/>
  <c r="H21" i="15"/>
  <c r="H103" i="7"/>
  <c r="J84" i="6"/>
  <c r="H90" i="15"/>
  <c r="J63" i="6"/>
  <c r="H61" i="15" s="1"/>
  <c r="H32" i="7"/>
  <c r="J32" i="7" s="1"/>
  <c r="F86" i="15"/>
  <c r="H63" i="7"/>
  <c r="H63" i="8" s="1"/>
  <c r="H65" i="7"/>
  <c r="J105" i="6"/>
  <c r="H103" i="15" s="1"/>
  <c r="H26" i="7"/>
  <c r="J33" i="6"/>
  <c r="F94" i="15"/>
  <c r="J91" i="6"/>
  <c r="F73" i="15"/>
  <c r="F97" i="15"/>
  <c r="F13" i="15"/>
  <c r="H22" i="15"/>
  <c r="H66" i="15"/>
  <c r="H9" i="7"/>
  <c r="J9" i="7" s="1"/>
  <c r="H81" i="7"/>
  <c r="J17" i="6"/>
  <c r="K17" i="6" s="1"/>
  <c r="J19" i="6"/>
  <c r="H17" i="15" s="1"/>
  <c r="F93" i="15"/>
  <c r="H39" i="7"/>
  <c r="H39" i="8" s="1"/>
  <c r="J71" i="6"/>
  <c r="H69" i="15" s="1"/>
  <c r="J95" i="6"/>
  <c r="H93" i="15" s="1"/>
  <c r="J73" i="6"/>
  <c r="H71" i="15" s="1"/>
  <c r="H22" i="7"/>
  <c r="H30" i="7"/>
  <c r="J30" i="7" s="1"/>
  <c r="H19" i="7"/>
  <c r="J19" i="7" s="1"/>
  <c r="F83" i="15"/>
  <c r="J8" i="6"/>
  <c r="J76" i="6"/>
  <c r="H19" i="15"/>
  <c r="F81" i="15"/>
  <c r="F21" i="15"/>
  <c r="F45" i="15"/>
  <c r="H82" i="15"/>
  <c r="H53" i="7"/>
  <c r="H53" i="8" s="1"/>
  <c r="J53" i="8" s="1"/>
  <c r="H81" i="15"/>
  <c r="F16" i="15"/>
  <c r="F68" i="15"/>
  <c r="F92" i="15"/>
  <c r="F56" i="15"/>
  <c r="F64" i="15"/>
  <c r="F76" i="15"/>
  <c r="F88" i="15"/>
  <c r="F104" i="15"/>
  <c r="H31" i="15"/>
  <c r="J39" i="6"/>
  <c r="H37" i="15" s="1"/>
  <c r="H105" i="7"/>
  <c r="J34" i="6"/>
  <c r="H32" i="15" s="1"/>
  <c r="H51" i="15"/>
  <c r="H46" i="15"/>
  <c r="J48" i="6"/>
  <c r="H71" i="7"/>
  <c r="H71" i="8" s="1"/>
  <c r="J87" i="6"/>
  <c r="H85" i="15" s="1"/>
  <c r="H95" i="7"/>
  <c r="J65" i="6"/>
  <c r="H63" i="15" s="1"/>
  <c r="H73" i="7"/>
  <c r="J51" i="6"/>
  <c r="J22" i="6"/>
  <c r="H20" i="15" s="1"/>
  <c r="J30" i="6"/>
  <c r="H28" i="15" s="1"/>
  <c r="J32" i="6"/>
  <c r="H30" i="15" s="1"/>
  <c r="J11" i="6"/>
  <c r="J25" i="6"/>
  <c r="J9" i="6"/>
  <c r="J27" i="6"/>
  <c r="H25" i="15" s="1"/>
  <c r="H8" i="7"/>
  <c r="H8" i="8" s="1"/>
  <c r="H48" i="7"/>
  <c r="H48" i="8" s="1"/>
  <c r="H76" i="7"/>
  <c r="F55" i="15"/>
  <c r="F33" i="15"/>
  <c r="F61" i="15"/>
  <c r="H38" i="15"/>
  <c r="J40" i="6"/>
  <c r="H78" i="7"/>
  <c r="H98" i="7"/>
  <c r="H102" i="7"/>
  <c r="H90" i="7"/>
  <c r="J90" i="7" s="1"/>
  <c r="H50" i="7"/>
  <c r="J50" i="7" s="1"/>
  <c r="H77" i="8"/>
  <c r="H94" i="7"/>
  <c r="J94" i="7" s="1"/>
  <c r="H54" i="7"/>
  <c r="J54" i="7" s="1"/>
  <c r="H106" i="7"/>
  <c r="J106" i="7" s="1"/>
  <c r="H43" i="7"/>
  <c r="H41" i="15"/>
  <c r="H64" i="7"/>
  <c r="J64" i="7" s="1"/>
  <c r="H104" i="7"/>
  <c r="H37" i="7"/>
  <c r="J37" i="7" s="1"/>
  <c r="H49" i="7"/>
  <c r="J49" i="7" s="1"/>
  <c r="H89" i="7"/>
  <c r="H89" i="8" s="1"/>
  <c r="H89" i="15"/>
  <c r="H31" i="8"/>
  <c r="H31" i="9" s="1"/>
  <c r="H66" i="7"/>
  <c r="J66" i="7" s="1"/>
  <c r="H70" i="7"/>
  <c r="J77" i="7"/>
  <c r="H58" i="7"/>
  <c r="J58" i="7" s="1"/>
  <c r="J96" i="7"/>
  <c r="H23" i="15"/>
  <c r="H15" i="15"/>
  <c r="J31" i="7"/>
  <c r="H62" i="7"/>
  <c r="J79" i="6"/>
  <c r="H77" i="15" s="1"/>
  <c r="H82" i="7"/>
  <c r="H86" i="7"/>
  <c r="H84" i="15"/>
  <c r="H74" i="7"/>
  <c r="J74" i="7" s="1"/>
  <c r="H91" i="15"/>
  <c r="H55" i="7"/>
  <c r="H45" i="7"/>
  <c r="J45" i="7" s="1"/>
  <c r="H61" i="7"/>
  <c r="H7" i="8"/>
  <c r="H23" i="8"/>
  <c r="H85" i="8"/>
  <c r="J83" i="15"/>
  <c r="J6" i="7"/>
  <c r="J55" i="6"/>
  <c r="J98" i="6"/>
  <c r="J78" i="6"/>
  <c r="J70" i="6"/>
  <c r="J89" i="6"/>
  <c r="J37" i="6"/>
  <c r="J62" i="6"/>
  <c r="J49" i="6"/>
  <c r="J82" i="6"/>
  <c r="H36" i="7"/>
  <c r="J36" i="6"/>
  <c r="H34" i="15" s="1"/>
  <c r="H52" i="7"/>
  <c r="J52" i="6"/>
  <c r="H50" i="15" s="1"/>
  <c r="J102" i="6"/>
  <c r="J50" i="6"/>
  <c r="J64" i="6"/>
  <c r="J104" i="6"/>
  <c r="H67" i="7"/>
  <c r="J67" i="6"/>
  <c r="H65" i="15" s="1"/>
  <c r="H101" i="7"/>
  <c r="J101" i="6"/>
  <c r="H99" i="15" s="1"/>
  <c r="J45" i="6"/>
  <c r="J61" i="6"/>
  <c r="H60" i="7"/>
  <c r="J60" i="6"/>
  <c r="H58" i="15" s="1"/>
  <c r="H44" i="7"/>
  <c r="J44" i="6"/>
  <c r="H42" i="15" s="1"/>
  <c r="J66" i="6"/>
  <c r="H59" i="7"/>
  <c r="J59" i="6"/>
  <c r="H57" i="15" s="1"/>
  <c r="H96" i="8"/>
  <c r="J94" i="6"/>
  <c r="J74" i="6"/>
  <c r="J54" i="6"/>
  <c r="J46" i="6"/>
  <c r="H44" i="15" s="1"/>
  <c r="H46" i="7"/>
  <c r="J106" i="6"/>
  <c r="J90" i="6"/>
  <c r="J58" i="6"/>
  <c r="J14" i="6"/>
  <c r="H14" i="7"/>
  <c r="J38" i="6"/>
  <c r="H36" i="15" s="1"/>
  <c r="H38" i="7"/>
  <c r="J18" i="6"/>
  <c r="H16" i="15" s="1"/>
  <c r="H18" i="7"/>
  <c r="B16" i="14"/>
  <c r="A5" i="15"/>
  <c r="A6" i="15"/>
  <c r="A7" i="15"/>
  <c r="A8" i="15"/>
  <c r="A9" i="15"/>
  <c r="A10" i="15"/>
  <c r="A11" i="15"/>
  <c r="A12" i="15"/>
  <c r="A13" i="15"/>
  <c r="A14" i="15"/>
  <c r="A15" i="15"/>
  <c r="A16" i="15"/>
  <c r="A17" i="15"/>
  <c r="A18" i="15"/>
  <c r="A19" i="15"/>
  <c r="A20" i="15"/>
  <c r="A21" i="15"/>
  <c r="A22" i="15"/>
  <c r="A23" i="15"/>
  <c r="A24" i="15"/>
  <c r="A25" i="15"/>
  <c r="A26" i="15"/>
  <c r="A27" i="15"/>
  <c r="A28" i="15"/>
  <c r="A29" i="15"/>
  <c r="A30" i="15"/>
  <c r="A31" i="15"/>
  <c r="A32" i="15"/>
  <c r="A33" i="15"/>
  <c r="A34" i="15"/>
  <c r="A35" i="15"/>
  <c r="A36" i="15"/>
  <c r="A37" i="15"/>
  <c r="A38" i="15"/>
  <c r="A39" i="15"/>
  <c r="A40" i="15"/>
  <c r="A41" i="15"/>
  <c r="A42" i="15"/>
  <c r="A43" i="15"/>
  <c r="A44" i="15"/>
  <c r="A45" i="15"/>
  <c r="A46" i="15"/>
  <c r="A47" i="15"/>
  <c r="A48" i="15"/>
  <c r="A49" i="15"/>
  <c r="A50" i="15"/>
  <c r="A51" i="15"/>
  <c r="A52" i="15"/>
  <c r="A53" i="15"/>
  <c r="A54" i="15"/>
  <c r="A55" i="15"/>
  <c r="A56" i="15"/>
  <c r="A57" i="15"/>
  <c r="A58" i="15"/>
  <c r="A59" i="15"/>
  <c r="A60" i="15"/>
  <c r="A61" i="15"/>
  <c r="A62" i="15"/>
  <c r="A63" i="15"/>
  <c r="A64" i="15"/>
  <c r="A65" i="15"/>
  <c r="A66" i="15"/>
  <c r="A67" i="15"/>
  <c r="A68" i="15"/>
  <c r="A69" i="15"/>
  <c r="A70" i="15"/>
  <c r="A71" i="15"/>
  <c r="A72" i="15"/>
  <c r="A73" i="15"/>
  <c r="A74" i="15"/>
  <c r="A75" i="15"/>
  <c r="A76" i="15"/>
  <c r="A77" i="15"/>
  <c r="A78" i="15"/>
  <c r="A79" i="15"/>
  <c r="A80" i="15"/>
  <c r="A81" i="15"/>
  <c r="A82" i="15"/>
  <c r="A83" i="15"/>
  <c r="A84" i="15"/>
  <c r="A85" i="15"/>
  <c r="A86" i="15"/>
  <c r="A87" i="15"/>
  <c r="A88" i="15"/>
  <c r="A89" i="15"/>
  <c r="A90" i="15"/>
  <c r="A91" i="15"/>
  <c r="A92" i="15"/>
  <c r="A93" i="15"/>
  <c r="A94" i="15"/>
  <c r="A95" i="15"/>
  <c r="A96" i="15"/>
  <c r="A97" i="15"/>
  <c r="A98" i="15"/>
  <c r="A99" i="15"/>
  <c r="A100" i="15"/>
  <c r="A101" i="15"/>
  <c r="A102" i="15"/>
  <c r="A103" i="15"/>
  <c r="A104" i="15"/>
  <c r="H6" i="9" l="1"/>
  <c r="K7" i="5"/>
  <c r="L7" i="5" s="1"/>
  <c r="F5" i="15" s="1"/>
  <c r="K8" i="6"/>
  <c r="L8" i="6" s="1"/>
  <c r="H6" i="15" s="1"/>
  <c r="J17" i="7"/>
  <c r="K17" i="7" s="1"/>
  <c r="L17" i="7"/>
  <c r="J15" i="15" s="1"/>
  <c r="J16" i="7"/>
  <c r="K16" i="7" s="1"/>
  <c r="L16" i="7" s="1"/>
  <c r="J15" i="7"/>
  <c r="K15" i="7" s="1"/>
  <c r="L15" i="7" s="1"/>
  <c r="J13" i="15" s="1"/>
  <c r="K14" i="6"/>
  <c r="L14" i="6" s="1"/>
  <c r="H12" i="15" s="1"/>
  <c r="K6" i="6"/>
  <c r="L6" i="6" s="1"/>
  <c r="H4" i="15" s="1"/>
  <c r="H11" i="15"/>
  <c r="H13" i="8"/>
  <c r="J13" i="8" s="1"/>
  <c r="K13" i="8" s="1"/>
  <c r="K12" i="6"/>
  <c r="L12" i="6" s="1"/>
  <c r="H10" i="15" s="1"/>
  <c r="H12" i="8"/>
  <c r="K11" i="6"/>
  <c r="L11" i="6" s="1"/>
  <c r="H9" i="15" s="1"/>
  <c r="L107" i="5"/>
  <c r="F105" i="15" s="1"/>
  <c r="E16" i="14" s="1"/>
  <c r="K9" i="6"/>
  <c r="L9" i="6" s="1"/>
  <c r="H7" i="15" s="1"/>
  <c r="H40" i="8"/>
  <c r="J67" i="15"/>
  <c r="H21" i="8"/>
  <c r="H69" i="8"/>
  <c r="J99" i="7"/>
  <c r="J21" i="15"/>
  <c r="J38" i="15"/>
  <c r="H47" i="8"/>
  <c r="J87" i="7"/>
  <c r="J85" i="15" s="1"/>
  <c r="H87" i="8"/>
  <c r="J20" i="7"/>
  <c r="J29" i="7"/>
  <c r="J75" i="7"/>
  <c r="H51" i="8"/>
  <c r="H51" i="9" s="1"/>
  <c r="H41" i="8"/>
  <c r="J81" i="15"/>
  <c r="J41" i="7"/>
  <c r="H80" i="8"/>
  <c r="H29" i="8"/>
  <c r="H29" i="9" s="1"/>
  <c r="H29" i="10" s="1"/>
  <c r="F4" i="15"/>
  <c r="J49" i="15"/>
  <c r="J12" i="7"/>
  <c r="J13" i="7"/>
  <c r="J97" i="7"/>
  <c r="J95" i="15" s="1"/>
  <c r="H79" i="8"/>
  <c r="H35" i="8"/>
  <c r="H27" i="8"/>
  <c r="J27" i="8" s="1"/>
  <c r="H17" i="8"/>
  <c r="J83" i="7"/>
  <c r="J79" i="7"/>
  <c r="J77" i="15" s="1"/>
  <c r="H97" i="8"/>
  <c r="J27" i="7"/>
  <c r="J33" i="15"/>
  <c r="J84" i="7"/>
  <c r="J82" i="15" s="1"/>
  <c r="H84" i="8"/>
  <c r="H84" i="9" s="1"/>
  <c r="H8" i="15"/>
  <c r="H83" i="9"/>
  <c r="J18" i="15"/>
  <c r="J56" i="7"/>
  <c r="H10" i="8"/>
  <c r="J10" i="8" s="1"/>
  <c r="H56" i="8"/>
  <c r="J48" i="7"/>
  <c r="J55" i="15"/>
  <c r="H57" i="8"/>
  <c r="J63" i="7"/>
  <c r="J88" i="7"/>
  <c r="J86" i="15" s="1"/>
  <c r="J69" i="15"/>
  <c r="J17" i="15"/>
  <c r="H24" i="8"/>
  <c r="H24" i="9" s="1"/>
  <c r="H68" i="15"/>
  <c r="J66" i="15"/>
  <c r="J73" i="7"/>
  <c r="J34" i="7"/>
  <c r="H11" i="8"/>
  <c r="H11" i="9" s="1"/>
  <c r="J32" i="15"/>
  <c r="H15" i="8"/>
  <c r="H32" i="8"/>
  <c r="J61" i="15"/>
  <c r="H16" i="8"/>
  <c r="J42" i="7"/>
  <c r="J31" i="15"/>
  <c r="H73" i="8"/>
  <c r="J40" i="15"/>
  <c r="J19" i="15"/>
  <c r="H28" i="8"/>
  <c r="J42" i="8"/>
  <c r="J9" i="15"/>
  <c r="H96" i="15"/>
  <c r="J46" i="15"/>
  <c r="H30" i="8"/>
  <c r="J20" i="8"/>
  <c r="L18" i="15" s="1"/>
  <c r="H62" i="15"/>
  <c r="J30" i="15"/>
  <c r="J99" i="8"/>
  <c r="L97" i="15" s="1"/>
  <c r="J91" i="15"/>
  <c r="J71" i="7"/>
  <c r="J10" i="7"/>
  <c r="H52" i="15"/>
  <c r="J76" i="7"/>
  <c r="H65" i="8"/>
  <c r="H93" i="8"/>
  <c r="H25" i="8"/>
  <c r="J25" i="8" s="1"/>
  <c r="H68" i="8"/>
  <c r="H42" i="9"/>
  <c r="J80" i="7"/>
  <c r="J78" i="15" s="1"/>
  <c r="J103" i="7"/>
  <c r="J101" i="15" s="1"/>
  <c r="H76" i="8"/>
  <c r="H19" i="8"/>
  <c r="J22" i="15"/>
  <c r="J12" i="8"/>
  <c r="K12" i="8" s="1"/>
  <c r="J72" i="7"/>
  <c r="H72" i="8"/>
  <c r="H33" i="8"/>
  <c r="J77" i="8"/>
  <c r="L75" i="15" s="1"/>
  <c r="H91" i="8"/>
  <c r="H91" i="9" s="1"/>
  <c r="J91" i="7"/>
  <c r="J89" i="15" s="1"/>
  <c r="H77" i="9"/>
  <c r="J28" i="7"/>
  <c r="J26" i="15" s="1"/>
  <c r="J8" i="7"/>
  <c r="J25" i="15"/>
  <c r="H9" i="8"/>
  <c r="H9" i="9" s="1"/>
  <c r="H49" i="15"/>
  <c r="H81" i="8"/>
  <c r="J65" i="7"/>
  <c r="H104" i="15"/>
  <c r="H64" i="15"/>
  <c r="J75" i="15"/>
  <c r="J53" i="7"/>
  <c r="H88" i="8"/>
  <c r="H56" i="15"/>
  <c r="H100" i="8"/>
  <c r="J71" i="15"/>
  <c r="H12" i="9"/>
  <c r="H103" i="8"/>
  <c r="J92" i="7"/>
  <c r="H95" i="8"/>
  <c r="H99" i="9"/>
  <c r="J39" i="7"/>
  <c r="H72" i="15"/>
  <c r="H20" i="9"/>
  <c r="H26" i="8"/>
  <c r="J37" i="15"/>
  <c r="J51" i="15"/>
  <c r="J100" i="7"/>
  <c r="J97" i="15"/>
  <c r="J26" i="7"/>
  <c r="J24" i="15" s="1"/>
  <c r="J81" i="7"/>
  <c r="J79" i="15" s="1"/>
  <c r="H47" i="15"/>
  <c r="J23" i="15"/>
  <c r="H92" i="8"/>
  <c r="J105" i="7"/>
  <c r="J103" i="15" s="1"/>
  <c r="J27" i="15"/>
  <c r="J28" i="15"/>
  <c r="J75" i="8"/>
  <c r="L73" i="15" s="1"/>
  <c r="H105" i="8"/>
  <c r="J104" i="7"/>
  <c r="J102" i="15" s="1"/>
  <c r="J22" i="7"/>
  <c r="J20" i="15" s="1"/>
  <c r="J92" i="8"/>
  <c r="L90" i="15" s="1"/>
  <c r="J39" i="15"/>
  <c r="H48" i="15"/>
  <c r="H35" i="15"/>
  <c r="H22" i="8"/>
  <c r="H53" i="15"/>
  <c r="H75" i="9"/>
  <c r="J95" i="7"/>
  <c r="J93" i="15" s="1"/>
  <c r="H88" i="15"/>
  <c r="J83" i="8"/>
  <c r="L81" i="15" s="1"/>
  <c r="H87" i="15"/>
  <c r="H76" i="15"/>
  <c r="J29" i="15"/>
  <c r="H46" i="8"/>
  <c r="H55" i="8"/>
  <c r="J55" i="7"/>
  <c r="H70" i="8"/>
  <c r="H70" i="9" s="1"/>
  <c r="J70" i="7"/>
  <c r="J61" i="7"/>
  <c r="H61" i="8"/>
  <c r="J61" i="8" s="1"/>
  <c r="L25" i="15"/>
  <c r="J48" i="15"/>
  <c r="H50" i="8"/>
  <c r="H90" i="8"/>
  <c r="J88" i="15"/>
  <c r="H18" i="8"/>
  <c r="H14" i="8"/>
  <c r="H60" i="8"/>
  <c r="H52" i="8"/>
  <c r="H85" i="9"/>
  <c r="J85" i="8"/>
  <c r="J7" i="8"/>
  <c r="H7" i="9"/>
  <c r="H86" i="8"/>
  <c r="J86" i="7"/>
  <c r="J89" i="7"/>
  <c r="H37" i="8"/>
  <c r="J35" i="15"/>
  <c r="H64" i="8"/>
  <c r="J62" i="15"/>
  <c r="H78" i="8"/>
  <c r="J78" i="7"/>
  <c r="H59" i="8"/>
  <c r="J51" i="8"/>
  <c r="L21" i="15"/>
  <c r="H23" i="9"/>
  <c r="J23" i="8"/>
  <c r="J72" i="15"/>
  <c r="H74" i="8"/>
  <c r="H74" i="9" s="1"/>
  <c r="H31" i="10"/>
  <c r="J31" i="9"/>
  <c r="J70" i="15"/>
  <c r="H92" i="15"/>
  <c r="H59" i="15"/>
  <c r="H67" i="8"/>
  <c r="J74" i="15"/>
  <c r="H60" i="15"/>
  <c r="H82" i="8"/>
  <c r="H62" i="8"/>
  <c r="J94" i="15"/>
  <c r="H49" i="8"/>
  <c r="J47" i="15"/>
  <c r="J43" i="7"/>
  <c r="H43" i="8"/>
  <c r="J41" i="15"/>
  <c r="H102" i="8"/>
  <c r="H98" i="8"/>
  <c r="H104" i="8"/>
  <c r="J62" i="7"/>
  <c r="J63" i="15"/>
  <c r="H38" i="8"/>
  <c r="J102" i="7"/>
  <c r="J54" i="15"/>
  <c r="J45" i="15"/>
  <c r="H96" i="9"/>
  <c r="J98" i="7"/>
  <c r="H44" i="8"/>
  <c r="H43" i="15"/>
  <c r="H102" i="15"/>
  <c r="H100" i="15"/>
  <c r="H36" i="8"/>
  <c r="H80" i="15"/>
  <c r="J82" i="7"/>
  <c r="H45" i="8"/>
  <c r="J43" i="15"/>
  <c r="J73" i="15"/>
  <c r="J56" i="15"/>
  <c r="H58" i="8"/>
  <c r="H58" i="9" s="1"/>
  <c r="J64" i="15"/>
  <c r="H66" i="8"/>
  <c r="H66" i="9" s="1"/>
  <c r="J31" i="8"/>
  <c r="H106" i="8"/>
  <c r="J104" i="15"/>
  <c r="J52" i="15"/>
  <c r="H54" i="8"/>
  <c r="L51" i="15"/>
  <c r="H53" i="9"/>
  <c r="H94" i="8"/>
  <c r="J92" i="15"/>
  <c r="H21" i="9"/>
  <c r="J96" i="8"/>
  <c r="J52" i="7"/>
  <c r="J59" i="7"/>
  <c r="J48" i="8"/>
  <c r="L46" i="15" s="1"/>
  <c r="H48" i="9"/>
  <c r="J8" i="8"/>
  <c r="H8" i="9"/>
  <c r="J67" i="7"/>
  <c r="J44" i="7"/>
  <c r="J60" i="7"/>
  <c r="J36" i="7"/>
  <c r="H101" i="8"/>
  <c r="J101" i="7"/>
  <c r="J99" i="15" s="1"/>
  <c r="H71" i="9"/>
  <c r="J71" i="8"/>
  <c r="L69" i="15" s="1"/>
  <c r="H89" i="9"/>
  <c r="J89" i="8"/>
  <c r="L87" i="15" s="1"/>
  <c r="J18" i="7"/>
  <c r="H63" i="9"/>
  <c r="J63" i="8"/>
  <c r="L61" i="15" s="1"/>
  <c r="H87" i="9"/>
  <c r="J87" i="8"/>
  <c r="L85" i="15" s="1"/>
  <c r="J14" i="7"/>
  <c r="K14" i="7" s="1"/>
  <c r="L14" i="7" s="1"/>
  <c r="K7" i="7" s="1"/>
  <c r="L7" i="7" s="1"/>
  <c r="J5" i="15" s="1"/>
  <c r="J46" i="7"/>
  <c r="J34" i="8"/>
  <c r="L32" i="15" s="1"/>
  <c r="H34" i="9"/>
  <c r="J38" i="7"/>
  <c r="H39" i="9"/>
  <c r="J39" i="8"/>
  <c r="L37" i="15" s="1"/>
  <c r="E7" i="5"/>
  <c r="E8" i="5" s="1"/>
  <c r="E9" i="5" s="1"/>
  <c r="E10" i="5" s="1"/>
  <c r="E11" i="5" s="1"/>
  <c r="E12" i="5" s="1"/>
  <c r="E13" i="5" s="1"/>
  <c r="E14" i="5" s="1"/>
  <c r="E15" i="5" s="1"/>
  <c r="E16" i="5" s="1"/>
  <c r="E17" i="5" s="1"/>
  <c r="E18" i="5" s="1"/>
  <c r="E19" i="5" s="1"/>
  <c r="E20" i="5" s="1"/>
  <c r="E21" i="5" s="1"/>
  <c r="E22" i="5" s="1"/>
  <c r="E23" i="5" s="1"/>
  <c r="E24" i="5" s="1"/>
  <c r="E25" i="5" s="1"/>
  <c r="E26" i="5" s="1"/>
  <c r="E27" i="5" s="1"/>
  <c r="E28" i="5" s="1"/>
  <c r="E29" i="5" s="1"/>
  <c r="E30" i="5" s="1"/>
  <c r="E31" i="5" s="1"/>
  <c r="E32" i="5" s="1"/>
  <c r="E33" i="5" s="1"/>
  <c r="E34" i="5" s="1"/>
  <c r="E35" i="5" s="1"/>
  <c r="E36" i="5" s="1"/>
  <c r="E37" i="5" s="1"/>
  <c r="E38" i="5" s="1"/>
  <c r="E39" i="5" s="1"/>
  <c r="E40" i="5" s="1"/>
  <c r="E41" i="5" s="1"/>
  <c r="E42" i="5" s="1"/>
  <c r="E43" i="5" s="1"/>
  <c r="E44" i="5" s="1"/>
  <c r="E45" i="5" s="1"/>
  <c r="E46" i="5" s="1"/>
  <c r="E47" i="5" s="1"/>
  <c r="E48" i="5" s="1"/>
  <c r="E49" i="5" s="1"/>
  <c r="E50" i="5" s="1"/>
  <c r="E51" i="5" s="1"/>
  <c r="E52" i="5" s="1"/>
  <c r="E53" i="5" s="1"/>
  <c r="E54" i="5" s="1"/>
  <c r="E55" i="5" s="1"/>
  <c r="E56" i="5" s="1"/>
  <c r="E57" i="5" s="1"/>
  <c r="E58" i="5" s="1"/>
  <c r="E59" i="5" s="1"/>
  <c r="E60" i="5" s="1"/>
  <c r="E61" i="5" s="1"/>
  <c r="E62" i="5" s="1"/>
  <c r="E63" i="5" s="1"/>
  <c r="E64" i="5" s="1"/>
  <c r="E65" i="5" s="1"/>
  <c r="E66" i="5" s="1"/>
  <c r="E67" i="5" s="1"/>
  <c r="E68" i="5" s="1"/>
  <c r="E69" i="5" s="1"/>
  <c r="E70" i="5" s="1"/>
  <c r="E71" i="5" s="1"/>
  <c r="E72" i="5" s="1"/>
  <c r="E73" i="5" s="1"/>
  <c r="E74" i="5" s="1"/>
  <c r="E75" i="5" s="1"/>
  <c r="E76" i="5" s="1"/>
  <c r="E77" i="5" s="1"/>
  <c r="E78" i="5" s="1"/>
  <c r="E79" i="5" s="1"/>
  <c r="E80" i="5" s="1"/>
  <c r="E81" i="5" s="1"/>
  <c r="E82" i="5" s="1"/>
  <c r="E83" i="5" s="1"/>
  <c r="E84" i="5" s="1"/>
  <c r="E85" i="5" s="1"/>
  <c r="E86" i="5" s="1"/>
  <c r="E87" i="5" s="1"/>
  <c r="E88" i="5" s="1"/>
  <c r="E89" i="5" s="1"/>
  <c r="E90" i="5" s="1"/>
  <c r="E91" i="5" s="1"/>
  <c r="E92" i="5" s="1"/>
  <c r="E93" i="5" s="1"/>
  <c r="E94" i="5" s="1"/>
  <c r="E95" i="5" s="1"/>
  <c r="E96" i="5" s="1"/>
  <c r="E97" i="5" s="1"/>
  <c r="E98" i="5" s="1"/>
  <c r="E99" i="5" s="1"/>
  <c r="E100" i="5" s="1"/>
  <c r="E101" i="5" s="1"/>
  <c r="E102" i="5" s="1"/>
  <c r="E103" i="5" s="1"/>
  <c r="E104" i="5" s="1"/>
  <c r="E105" i="5" s="1"/>
  <c r="E106" i="5" s="1"/>
  <c r="C16" i="14"/>
  <c r="H13" i="9" l="1"/>
  <c r="K7" i="6"/>
  <c r="L7" i="6" s="1"/>
  <c r="H5" i="15" s="1"/>
  <c r="J17" i="8"/>
  <c r="K17" i="8" s="1"/>
  <c r="L17" i="8"/>
  <c r="K10" i="8" s="1"/>
  <c r="L10" i="8" s="1"/>
  <c r="L8" i="15" s="1"/>
  <c r="K9" i="7"/>
  <c r="L9" i="7" s="1"/>
  <c r="J7" i="15" s="1"/>
  <c r="J14" i="15"/>
  <c r="J16" i="8"/>
  <c r="K16" i="8" s="1"/>
  <c r="L16" i="8" s="1"/>
  <c r="H15" i="9"/>
  <c r="K13" i="7"/>
  <c r="L13" i="7" s="1"/>
  <c r="K6" i="7" s="1"/>
  <c r="L6" i="7" s="1"/>
  <c r="J4" i="15" s="1"/>
  <c r="L13" i="8"/>
  <c r="K6" i="8" s="1"/>
  <c r="L6" i="8" s="1"/>
  <c r="L4" i="15" s="1"/>
  <c r="K12" i="7"/>
  <c r="L12" i="7" s="1"/>
  <c r="J10" i="15" s="1"/>
  <c r="L12" i="8"/>
  <c r="L10" i="15" s="1"/>
  <c r="H51" i="10"/>
  <c r="H57" i="9"/>
  <c r="J40" i="8"/>
  <c r="L38" i="15" s="1"/>
  <c r="J47" i="8"/>
  <c r="L45" i="15" s="1"/>
  <c r="H40" i="9"/>
  <c r="K10" i="7"/>
  <c r="L10" i="7" s="1"/>
  <c r="J8" i="15" s="1"/>
  <c r="K100" i="5"/>
  <c r="K8" i="7"/>
  <c r="L8" i="7" s="1"/>
  <c r="J6" i="15" s="1"/>
  <c r="J21" i="8"/>
  <c r="H47" i="9"/>
  <c r="J69" i="8"/>
  <c r="L67" i="15" s="1"/>
  <c r="H69" i="9"/>
  <c r="J29" i="9"/>
  <c r="J15" i="8"/>
  <c r="K15" i="8" s="1"/>
  <c r="L15" i="8" s="1"/>
  <c r="K8" i="8" s="1"/>
  <c r="L8" i="8" s="1"/>
  <c r="L6" i="15" s="1"/>
  <c r="H17" i="9"/>
  <c r="L17" i="9" s="1"/>
  <c r="J79" i="8"/>
  <c r="L77" i="15" s="1"/>
  <c r="H79" i="9"/>
  <c r="J29" i="8"/>
  <c r="J97" i="8"/>
  <c r="L95" i="15" s="1"/>
  <c r="J80" i="8"/>
  <c r="L78" i="15" s="1"/>
  <c r="J84" i="9"/>
  <c r="N82" i="15" s="1"/>
  <c r="J41" i="8"/>
  <c r="L39" i="15" s="1"/>
  <c r="H97" i="9"/>
  <c r="H80" i="9"/>
  <c r="J51" i="9"/>
  <c r="N49" i="15" s="1"/>
  <c r="H84" i="10"/>
  <c r="H41" i="9"/>
  <c r="J84" i="8"/>
  <c r="H27" i="9"/>
  <c r="J83" i="9"/>
  <c r="N81" i="15" s="1"/>
  <c r="H35" i="9"/>
  <c r="J35" i="8"/>
  <c r="L33" i="15" s="1"/>
  <c r="H83" i="10"/>
  <c r="H6" i="10"/>
  <c r="H15" i="10"/>
  <c r="J55" i="8"/>
  <c r="L53" i="15" s="1"/>
  <c r="J81" i="8"/>
  <c r="L79" i="15" s="1"/>
  <c r="J26" i="8"/>
  <c r="L24" i="15" s="1"/>
  <c r="H11" i="10"/>
  <c r="J77" i="9"/>
  <c r="N75" i="15" s="1"/>
  <c r="J105" i="8"/>
  <c r="L103" i="15" s="1"/>
  <c r="H10" i="9"/>
  <c r="H10" i="10" s="1"/>
  <c r="H56" i="9"/>
  <c r="H105" i="9"/>
  <c r="J56" i="8"/>
  <c r="L54" i="15" s="1"/>
  <c r="J103" i="8"/>
  <c r="L101" i="15" s="1"/>
  <c r="H32" i="9"/>
  <c r="L22" i="15"/>
  <c r="L89" i="15"/>
  <c r="H77" i="10"/>
  <c r="H55" i="9"/>
  <c r="H65" i="9"/>
  <c r="J57" i="8"/>
  <c r="L55" i="15" s="1"/>
  <c r="H16" i="9"/>
  <c r="J34" i="15"/>
  <c r="H92" i="9"/>
  <c r="H28" i="9"/>
  <c r="J30" i="8"/>
  <c r="L28" i="15" s="1"/>
  <c r="J88" i="8"/>
  <c r="L86" i="15" s="1"/>
  <c r="J24" i="8"/>
  <c r="J11" i="8"/>
  <c r="K11" i="8" s="1"/>
  <c r="L11" i="8" s="1"/>
  <c r="H72" i="9"/>
  <c r="J11" i="9"/>
  <c r="K11" i="9" s="1"/>
  <c r="L11" i="9" s="1"/>
  <c r="H103" i="9"/>
  <c r="J32" i="8"/>
  <c r="L30" i="15" s="1"/>
  <c r="J28" i="8"/>
  <c r="L26" i="15" s="1"/>
  <c r="J72" i="8"/>
  <c r="L70" i="15" s="1"/>
  <c r="J73" i="8"/>
  <c r="L71" i="15" s="1"/>
  <c r="J93" i="8"/>
  <c r="H88" i="9"/>
  <c r="H73" i="9"/>
  <c r="H93" i="9"/>
  <c r="L23" i="15"/>
  <c r="J91" i="9"/>
  <c r="J65" i="8"/>
  <c r="L63" i="15" s="1"/>
  <c r="J42" i="9"/>
  <c r="N40" i="15" s="1"/>
  <c r="J64" i="8"/>
  <c r="L62" i="15" s="1"/>
  <c r="H30" i="9"/>
  <c r="H42" i="10"/>
  <c r="L40" i="15"/>
  <c r="J91" i="8"/>
  <c r="H68" i="9"/>
  <c r="J45" i="8"/>
  <c r="L43" i="15" s="1"/>
  <c r="L94" i="15"/>
  <c r="H25" i="9"/>
  <c r="J68" i="8"/>
  <c r="J76" i="8"/>
  <c r="L74" i="15" s="1"/>
  <c r="H76" i="9"/>
  <c r="J99" i="9"/>
  <c r="N97" i="15" s="1"/>
  <c r="J9" i="8"/>
  <c r="H13" i="10"/>
  <c r="J33" i="8"/>
  <c r="J19" i="8"/>
  <c r="H19" i="9"/>
  <c r="H81" i="9"/>
  <c r="H33" i="9"/>
  <c r="H91" i="10"/>
  <c r="J20" i="9"/>
  <c r="N18" i="15" s="1"/>
  <c r="H20" i="10"/>
  <c r="H49" i="9"/>
  <c r="H99" i="10"/>
  <c r="J22" i="8"/>
  <c r="L20" i="15" s="1"/>
  <c r="H64" i="9"/>
  <c r="H45" i="9"/>
  <c r="J58" i="15"/>
  <c r="J59" i="15"/>
  <c r="J87" i="15"/>
  <c r="L83" i="15"/>
  <c r="L27" i="15"/>
  <c r="J98" i="15"/>
  <c r="J90" i="15"/>
  <c r="J36" i="15"/>
  <c r="J12" i="9"/>
  <c r="K12" i="9" s="1"/>
  <c r="L12" i="9" s="1"/>
  <c r="J57" i="15"/>
  <c r="J12" i="15"/>
  <c r="H12" i="10"/>
  <c r="J95" i="8"/>
  <c r="L93" i="15" s="1"/>
  <c r="J75" i="9"/>
  <c r="N73" i="15" s="1"/>
  <c r="J96" i="9"/>
  <c r="N94" i="15" s="1"/>
  <c r="J96" i="15"/>
  <c r="N27" i="15"/>
  <c r="L49" i="15"/>
  <c r="H100" i="9"/>
  <c r="J100" i="8"/>
  <c r="J49" i="8"/>
  <c r="L47" i="15" s="1"/>
  <c r="H26" i="9"/>
  <c r="H95" i="9"/>
  <c r="H75" i="10"/>
  <c r="J42" i="15"/>
  <c r="L31" i="15"/>
  <c r="J50" i="15"/>
  <c r="J13" i="9"/>
  <c r="K13" i="9" s="1"/>
  <c r="L13" i="9" s="1"/>
  <c r="L19" i="15"/>
  <c r="J80" i="15"/>
  <c r="J100" i="15"/>
  <c r="H22" i="9"/>
  <c r="J44" i="15"/>
  <c r="J16" i="15"/>
  <c r="L29" i="15"/>
  <c r="J70" i="9"/>
  <c r="H70" i="10"/>
  <c r="J104" i="8"/>
  <c r="L102" i="15" s="1"/>
  <c r="H9" i="10"/>
  <c r="J9" i="9"/>
  <c r="J66" i="8"/>
  <c r="L91" i="15"/>
  <c r="H98" i="9"/>
  <c r="J98" i="8"/>
  <c r="J43" i="8"/>
  <c r="H43" i="9"/>
  <c r="H29" i="11"/>
  <c r="J29" i="10"/>
  <c r="J74" i="8"/>
  <c r="H23" i="10"/>
  <c r="J23" i="9"/>
  <c r="H86" i="9"/>
  <c r="J86" i="8"/>
  <c r="H90" i="9"/>
  <c r="J90" i="8"/>
  <c r="H96" i="10"/>
  <c r="J65" i="15"/>
  <c r="H94" i="9"/>
  <c r="J94" i="8"/>
  <c r="J54" i="8"/>
  <c r="H106" i="9"/>
  <c r="J106" i="8"/>
  <c r="H58" i="10"/>
  <c r="J58" i="9"/>
  <c r="J60" i="15"/>
  <c r="J62" i="8"/>
  <c r="H82" i="9"/>
  <c r="J82" i="8"/>
  <c r="N29" i="15"/>
  <c r="H78" i="9"/>
  <c r="J78" i="8"/>
  <c r="H7" i="10"/>
  <c r="J7" i="9"/>
  <c r="J85" i="9"/>
  <c r="H85" i="10"/>
  <c r="J50" i="8"/>
  <c r="H24" i="10"/>
  <c r="J24" i="9"/>
  <c r="H66" i="10"/>
  <c r="J66" i="9"/>
  <c r="H102" i="9"/>
  <c r="J102" i="8"/>
  <c r="H74" i="10"/>
  <c r="J74" i="9"/>
  <c r="L82" i="15"/>
  <c r="J84" i="15"/>
  <c r="J68" i="15"/>
  <c r="J53" i="15"/>
  <c r="H104" i="9"/>
  <c r="J21" i="9"/>
  <c r="H21" i="10"/>
  <c r="J53" i="9"/>
  <c r="H53" i="10"/>
  <c r="H54" i="9"/>
  <c r="L56" i="15"/>
  <c r="J58" i="8"/>
  <c r="H62" i="9"/>
  <c r="H31" i="11"/>
  <c r="J31" i="10"/>
  <c r="J76" i="15"/>
  <c r="J37" i="8"/>
  <c r="H37" i="9"/>
  <c r="H50" i="9"/>
  <c r="L59" i="15"/>
  <c r="H61" i="9"/>
  <c r="J70" i="8"/>
  <c r="J6" i="9"/>
  <c r="H101" i="9"/>
  <c r="J101" i="8"/>
  <c r="L99" i="15" s="1"/>
  <c r="H60" i="9"/>
  <c r="J60" i="8"/>
  <c r="L58" i="15" s="1"/>
  <c r="H52" i="9"/>
  <c r="J52" i="8"/>
  <c r="L50" i="15" s="1"/>
  <c r="H36" i="9"/>
  <c r="J36" i="8"/>
  <c r="L34" i="15" s="1"/>
  <c r="H67" i="9"/>
  <c r="J67" i="8"/>
  <c r="L65" i="15" s="1"/>
  <c r="H48" i="10"/>
  <c r="J48" i="9"/>
  <c r="N46" i="15" s="1"/>
  <c r="H59" i="9"/>
  <c r="J59" i="8"/>
  <c r="L57" i="15" s="1"/>
  <c r="J44" i="8"/>
  <c r="L42" i="15" s="1"/>
  <c r="H44" i="9"/>
  <c r="H8" i="10"/>
  <c r="J8" i="9"/>
  <c r="H40" i="10"/>
  <c r="J40" i="9"/>
  <c r="N38" i="15" s="1"/>
  <c r="H79" i="10"/>
  <c r="J38" i="8"/>
  <c r="L36" i="15" s="1"/>
  <c r="H38" i="9"/>
  <c r="H63" i="10"/>
  <c r="J63" i="9"/>
  <c r="N61" i="15" s="1"/>
  <c r="H89" i="10"/>
  <c r="J89" i="9"/>
  <c r="N87" i="15" s="1"/>
  <c r="H39" i="10"/>
  <c r="J39" i="9"/>
  <c r="N37" i="15" s="1"/>
  <c r="H46" i="9"/>
  <c r="J46" i="8"/>
  <c r="L44" i="15" s="1"/>
  <c r="J14" i="8"/>
  <c r="H14" i="9"/>
  <c r="H57" i="10"/>
  <c r="J57" i="9"/>
  <c r="N55" i="15" s="1"/>
  <c r="J18" i="8"/>
  <c r="L16" i="15" s="1"/>
  <c r="H18" i="9"/>
  <c r="H71" i="10"/>
  <c r="J71" i="9"/>
  <c r="N69" i="15" s="1"/>
  <c r="H34" i="10"/>
  <c r="J34" i="9"/>
  <c r="N32" i="15" s="1"/>
  <c r="H87" i="10"/>
  <c r="J87" i="9"/>
  <c r="N85" i="15" s="1"/>
  <c r="H51" i="11"/>
  <c r="J51" i="10"/>
  <c r="P49" i="15" s="1"/>
  <c r="E6" i="6"/>
  <c r="F7" i="5"/>
  <c r="F8" i="5" s="1"/>
  <c r="F9" i="5" s="1"/>
  <c r="F10" i="5" s="1"/>
  <c r="F11" i="5" s="1"/>
  <c r="F12" i="5" s="1"/>
  <c r="F13" i="5" s="1"/>
  <c r="F14" i="5" s="1"/>
  <c r="F15" i="5" s="1"/>
  <c r="F16" i="5" s="1"/>
  <c r="F17" i="5" s="1"/>
  <c r="F18" i="5" s="1"/>
  <c r="F19" i="5" s="1"/>
  <c r="F20" i="5" s="1"/>
  <c r="F21" i="5" s="1"/>
  <c r="F22" i="5" s="1"/>
  <c r="F23" i="5" s="1"/>
  <c r="F24" i="5" s="1"/>
  <c r="F25" i="5" s="1"/>
  <c r="F26" i="5" s="1"/>
  <c r="F27" i="5" s="1"/>
  <c r="F28" i="5" s="1"/>
  <c r="F29" i="5" s="1"/>
  <c r="F30" i="5" s="1"/>
  <c r="F31" i="5" s="1"/>
  <c r="F32" i="5" s="1"/>
  <c r="F33" i="5" s="1"/>
  <c r="F34" i="5" s="1"/>
  <c r="F35" i="5" s="1"/>
  <c r="F36" i="5" s="1"/>
  <c r="F37" i="5" s="1"/>
  <c r="F38" i="5" s="1"/>
  <c r="F39" i="5" s="1"/>
  <c r="F40" i="5" s="1"/>
  <c r="F41" i="5" s="1"/>
  <c r="F42" i="5" s="1"/>
  <c r="F43" i="5" s="1"/>
  <c r="F44" i="5" s="1"/>
  <c r="F45" i="5" s="1"/>
  <c r="F46" i="5" s="1"/>
  <c r="F47" i="5" s="1"/>
  <c r="F48" i="5" s="1"/>
  <c r="F49" i="5" s="1"/>
  <c r="F50" i="5" s="1"/>
  <c r="F51" i="5" s="1"/>
  <c r="F52" i="5" s="1"/>
  <c r="F53" i="5" s="1"/>
  <c r="F54" i="5" s="1"/>
  <c r="F55" i="5" s="1"/>
  <c r="F56" i="5" s="1"/>
  <c r="F57" i="5" s="1"/>
  <c r="F58" i="5" s="1"/>
  <c r="F59" i="5" s="1"/>
  <c r="F60" i="5" s="1"/>
  <c r="F61" i="5" s="1"/>
  <c r="F62" i="5" s="1"/>
  <c r="F63" i="5" s="1"/>
  <c r="F64" i="5" s="1"/>
  <c r="F65" i="5" s="1"/>
  <c r="F66" i="5" s="1"/>
  <c r="F67" i="5" s="1"/>
  <c r="F68" i="5" s="1"/>
  <c r="F69" i="5" s="1"/>
  <c r="F70" i="5" s="1"/>
  <c r="F71" i="5" s="1"/>
  <c r="F72" i="5" s="1"/>
  <c r="F73" i="5" s="1"/>
  <c r="F74" i="5" s="1"/>
  <c r="F75" i="5" s="1"/>
  <c r="F76" i="5" s="1"/>
  <c r="F77" i="5" s="1"/>
  <c r="F78" i="5" s="1"/>
  <c r="F79" i="5" s="1"/>
  <c r="F80" i="5" s="1"/>
  <c r="F81" i="5" s="1"/>
  <c r="F82" i="5" s="1"/>
  <c r="F83" i="5" s="1"/>
  <c r="F84" i="5" s="1"/>
  <c r="F85" i="5" s="1"/>
  <c r="F86" i="5" s="1"/>
  <c r="F87" i="5" s="1"/>
  <c r="F88" i="5" s="1"/>
  <c r="F89" i="5" s="1"/>
  <c r="F90" i="5" s="1"/>
  <c r="F91" i="5" s="1"/>
  <c r="F92" i="5" s="1"/>
  <c r="F93" i="5" s="1"/>
  <c r="F94" i="5" s="1"/>
  <c r="F95" i="5" s="1"/>
  <c r="F96" i="5" s="1"/>
  <c r="F97" i="5" s="1"/>
  <c r="F98" i="5" s="1"/>
  <c r="F99" i="5" s="1"/>
  <c r="F100" i="5" s="1"/>
  <c r="F101" i="5" s="1"/>
  <c r="F102" i="5" s="1"/>
  <c r="F103" i="5" s="1"/>
  <c r="F104" i="5" s="1"/>
  <c r="F105" i="5" s="1"/>
  <c r="F106" i="5" s="1"/>
  <c r="F7" i="1"/>
  <c r="H17" i="10" l="1"/>
  <c r="L17" i="10" s="1"/>
  <c r="H6" i="11"/>
  <c r="K6" i="9"/>
  <c r="L6" i="9" s="1"/>
  <c r="N4" i="15" s="1"/>
  <c r="B20" i="14"/>
  <c r="L107" i="6"/>
  <c r="K100" i="6" s="1"/>
  <c r="L15" i="15"/>
  <c r="K9" i="8"/>
  <c r="L9" i="8" s="1"/>
  <c r="L7" i="15" s="1"/>
  <c r="L14" i="15"/>
  <c r="H15" i="11"/>
  <c r="L13" i="15"/>
  <c r="J15" i="9"/>
  <c r="K15" i="9" s="1"/>
  <c r="L15" i="9" s="1"/>
  <c r="K14" i="8"/>
  <c r="L14" i="8" s="1"/>
  <c r="K7" i="8" s="1"/>
  <c r="L7" i="8" s="1"/>
  <c r="L5" i="15" s="1"/>
  <c r="L11" i="15"/>
  <c r="J11" i="15"/>
  <c r="H97" i="10"/>
  <c r="N9" i="15"/>
  <c r="L9" i="15"/>
  <c r="J80" i="9"/>
  <c r="N78" i="15" s="1"/>
  <c r="J47" i="9"/>
  <c r="N45" i="15" s="1"/>
  <c r="H83" i="11"/>
  <c r="J83" i="11" s="1"/>
  <c r="H80" i="10"/>
  <c r="H47" i="10"/>
  <c r="J79" i="9"/>
  <c r="N77" i="15" s="1"/>
  <c r="H35" i="10"/>
  <c r="J17" i="9"/>
  <c r="K17" i="9" s="1"/>
  <c r="H69" i="10"/>
  <c r="J69" i="9"/>
  <c r="N67" i="15" s="1"/>
  <c r="J84" i="10"/>
  <c r="P82" i="15" s="1"/>
  <c r="J41" i="9"/>
  <c r="N39" i="15" s="1"/>
  <c r="H41" i="10"/>
  <c r="J97" i="9"/>
  <c r="N95" i="15" s="1"/>
  <c r="J35" i="9"/>
  <c r="H84" i="11"/>
  <c r="J84" i="11" s="1"/>
  <c r="H45" i="10"/>
  <c r="H27" i="10"/>
  <c r="J27" i="9"/>
  <c r="N25" i="15" s="1"/>
  <c r="H72" i="10"/>
  <c r="J56" i="9"/>
  <c r="N54" i="15" s="1"/>
  <c r="N33" i="15"/>
  <c r="H28" i="10"/>
  <c r="J83" i="10"/>
  <c r="P81" i="15" s="1"/>
  <c r="N11" i="15"/>
  <c r="N10" i="15"/>
  <c r="J6" i="10"/>
  <c r="J15" i="10"/>
  <c r="K15" i="10" s="1"/>
  <c r="L15" i="10" s="1"/>
  <c r="J77" i="10"/>
  <c r="P75" i="15" s="1"/>
  <c r="H55" i="10"/>
  <c r="H32" i="10"/>
  <c r="H56" i="10"/>
  <c r="J11" i="10"/>
  <c r="K11" i="10" s="1"/>
  <c r="L11" i="10" s="1"/>
  <c r="H11" i="11"/>
  <c r="J11" i="11" s="1"/>
  <c r="K11" i="11" s="1"/>
  <c r="L11" i="11" s="1"/>
  <c r="J32" i="9"/>
  <c r="N30" i="15" s="1"/>
  <c r="J10" i="9"/>
  <c r="K10" i="9" s="1"/>
  <c r="L10" i="9" s="1"/>
  <c r="J64" i="9"/>
  <c r="N62" i="15" s="1"/>
  <c r="H65" i="10"/>
  <c r="J73" i="9"/>
  <c r="N71" i="15" s="1"/>
  <c r="J105" i="9"/>
  <c r="N103" i="15" s="1"/>
  <c r="H105" i="10"/>
  <c r="J92" i="9"/>
  <c r="N90" i="15" s="1"/>
  <c r="J65" i="9"/>
  <c r="N63" i="15" s="1"/>
  <c r="H92" i="10"/>
  <c r="H49" i="10"/>
  <c r="H77" i="11"/>
  <c r="H81" i="10"/>
  <c r="J88" i="9"/>
  <c r="N86" i="15" s="1"/>
  <c r="J72" i="9"/>
  <c r="N70" i="15" s="1"/>
  <c r="J55" i="9"/>
  <c r="N53" i="15" s="1"/>
  <c r="J16" i="9"/>
  <c r="H26" i="10"/>
  <c r="H76" i="10"/>
  <c r="H16" i="10"/>
  <c r="J28" i="9"/>
  <c r="N26" i="15" s="1"/>
  <c r="J103" i="9"/>
  <c r="N101" i="15" s="1"/>
  <c r="J13" i="10"/>
  <c r="K13" i="10" s="1"/>
  <c r="L13" i="10" s="1"/>
  <c r="H103" i="10"/>
  <c r="H64" i="10"/>
  <c r="H73" i="10"/>
  <c r="J42" i="10"/>
  <c r="P40" i="15" s="1"/>
  <c r="H13" i="11"/>
  <c r="H93" i="10"/>
  <c r="H93" i="11" s="1"/>
  <c r="H42" i="11"/>
  <c r="J42" i="11" s="1"/>
  <c r="J93" i="9"/>
  <c r="J30" i="9"/>
  <c r="N28" i="15" s="1"/>
  <c r="J76" i="9"/>
  <c r="N74" i="15" s="1"/>
  <c r="H88" i="10"/>
  <c r="H95" i="10"/>
  <c r="H20" i="11"/>
  <c r="N89" i="15"/>
  <c r="H96" i="11"/>
  <c r="H30" i="10"/>
  <c r="J99" i="10"/>
  <c r="P97" i="15" s="1"/>
  <c r="H75" i="11"/>
  <c r="J75" i="11" s="1"/>
  <c r="H33" i="10"/>
  <c r="H25" i="10"/>
  <c r="H25" i="11" s="1"/>
  <c r="L66" i="15"/>
  <c r="J91" i="10"/>
  <c r="P89" i="15" s="1"/>
  <c r="H91" i="11"/>
  <c r="H99" i="11"/>
  <c r="J33" i="9"/>
  <c r="J25" i="9"/>
  <c r="H19" i="10"/>
  <c r="J19" i="9"/>
  <c r="J68" i="9"/>
  <c r="H68" i="10"/>
  <c r="J26" i="9"/>
  <c r="N24" i="15" s="1"/>
  <c r="J81" i="9"/>
  <c r="N79" i="15" s="1"/>
  <c r="J95" i="9"/>
  <c r="N93" i="15" s="1"/>
  <c r="J20" i="10"/>
  <c r="P18" i="15" s="1"/>
  <c r="L17" i="15"/>
  <c r="H35" i="11"/>
  <c r="J35" i="11" s="1"/>
  <c r="J49" i="9"/>
  <c r="N47" i="15" s="1"/>
  <c r="L68" i="15"/>
  <c r="N31" i="15"/>
  <c r="N83" i="15"/>
  <c r="L60" i="15"/>
  <c r="L52" i="15"/>
  <c r="N23" i="15"/>
  <c r="P27" i="15"/>
  <c r="L41" i="15"/>
  <c r="P29" i="15"/>
  <c r="J22" i="9"/>
  <c r="N20" i="15" s="1"/>
  <c r="J45" i="9"/>
  <c r="N43" i="15" s="1"/>
  <c r="J12" i="10"/>
  <c r="K12" i="10" s="1"/>
  <c r="L12" i="10" s="1"/>
  <c r="L98" i="15"/>
  <c r="H104" i="10"/>
  <c r="J104" i="9"/>
  <c r="N102" i="15" s="1"/>
  <c r="H12" i="11"/>
  <c r="H22" i="10"/>
  <c r="J96" i="10"/>
  <c r="P94" i="15" s="1"/>
  <c r="J75" i="10"/>
  <c r="P73" i="15" s="1"/>
  <c r="N64" i="15"/>
  <c r="N15" i="15"/>
  <c r="N21" i="15"/>
  <c r="J100" i="9"/>
  <c r="H100" i="10"/>
  <c r="L48" i="15"/>
  <c r="L76" i="15"/>
  <c r="L80" i="15"/>
  <c r="L104" i="15"/>
  <c r="L92" i="15"/>
  <c r="L84" i="15"/>
  <c r="N68" i="15"/>
  <c r="J15" i="11"/>
  <c r="K15" i="11" s="1"/>
  <c r="J50" i="9"/>
  <c r="H50" i="10"/>
  <c r="H62" i="10"/>
  <c r="J62" i="9"/>
  <c r="J85" i="10"/>
  <c r="H85" i="11"/>
  <c r="J82" i="9"/>
  <c r="H82" i="10"/>
  <c r="J94" i="9"/>
  <c r="H94" i="10"/>
  <c r="J86" i="9"/>
  <c r="H86" i="10"/>
  <c r="J37" i="9"/>
  <c r="H37" i="10"/>
  <c r="J66" i="10"/>
  <c r="H66" i="11"/>
  <c r="J51" i="11"/>
  <c r="J54" i="9"/>
  <c r="H54" i="10"/>
  <c r="H74" i="11"/>
  <c r="J74" i="10"/>
  <c r="H102" i="10"/>
  <c r="J102" i="9"/>
  <c r="H24" i="11"/>
  <c r="J24" i="10"/>
  <c r="H7" i="11"/>
  <c r="J7" i="10"/>
  <c r="H78" i="10"/>
  <c r="J78" i="9"/>
  <c r="H58" i="11"/>
  <c r="J58" i="10"/>
  <c r="H106" i="10"/>
  <c r="J106" i="9"/>
  <c r="J43" i="9"/>
  <c r="H43" i="10"/>
  <c r="H53" i="11"/>
  <c r="J53" i="10"/>
  <c r="H21" i="11"/>
  <c r="J21" i="10"/>
  <c r="H90" i="10"/>
  <c r="J90" i="9"/>
  <c r="H23" i="11"/>
  <c r="J23" i="10"/>
  <c r="H98" i="10"/>
  <c r="J98" i="9"/>
  <c r="H70" i="11"/>
  <c r="J70" i="10"/>
  <c r="J61" i="9"/>
  <c r="H61" i="10"/>
  <c r="L35" i="15"/>
  <c r="N51" i="15"/>
  <c r="N19" i="15"/>
  <c r="L100" i="15"/>
  <c r="J31" i="11"/>
  <c r="N72" i="15"/>
  <c r="N22" i="15"/>
  <c r="N91" i="15"/>
  <c r="N56" i="15"/>
  <c r="H17" i="11"/>
  <c r="L17" i="11" s="1"/>
  <c r="J17" i="10"/>
  <c r="K17" i="10" s="1"/>
  <c r="L88" i="15"/>
  <c r="L72" i="15"/>
  <c r="J29" i="11"/>
  <c r="L96" i="15"/>
  <c r="L64" i="15"/>
  <c r="H9" i="11"/>
  <c r="J9" i="10"/>
  <c r="J101" i="9"/>
  <c r="N99" i="15" s="1"/>
  <c r="H101" i="10"/>
  <c r="H8" i="11"/>
  <c r="J8" i="10"/>
  <c r="H59" i="10"/>
  <c r="J59" i="9"/>
  <c r="N57" i="15" s="1"/>
  <c r="H67" i="10"/>
  <c r="J67" i="9"/>
  <c r="N65" i="15" s="1"/>
  <c r="H36" i="10"/>
  <c r="J36" i="9"/>
  <c r="N34" i="15" s="1"/>
  <c r="H52" i="10"/>
  <c r="J52" i="9"/>
  <c r="N50" i="15" s="1"/>
  <c r="H44" i="10"/>
  <c r="J44" i="9"/>
  <c r="N42" i="15" s="1"/>
  <c r="J60" i="9"/>
  <c r="N58" i="15" s="1"/>
  <c r="H60" i="10"/>
  <c r="H40" i="11"/>
  <c r="J40" i="10"/>
  <c r="P38" i="15" s="1"/>
  <c r="H48" i="11"/>
  <c r="J48" i="10"/>
  <c r="P46" i="15" s="1"/>
  <c r="H41" i="11"/>
  <c r="H87" i="11"/>
  <c r="J87" i="10"/>
  <c r="P85" i="15" s="1"/>
  <c r="H57" i="11"/>
  <c r="J57" i="10"/>
  <c r="P55" i="15" s="1"/>
  <c r="J46" i="9"/>
  <c r="N44" i="15" s="1"/>
  <c r="H46" i="10"/>
  <c r="J10" i="10"/>
  <c r="K10" i="10" s="1"/>
  <c r="L10" i="10" s="1"/>
  <c r="H10" i="11"/>
  <c r="J14" i="9"/>
  <c r="H14" i="10"/>
  <c r="H39" i="11"/>
  <c r="J39" i="10"/>
  <c r="P37" i="15" s="1"/>
  <c r="H89" i="11"/>
  <c r="J89" i="10"/>
  <c r="P87" i="15" s="1"/>
  <c r="J38" i="9"/>
  <c r="N36" i="15" s="1"/>
  <c r="H38" i="10"/>
  <c r="H79" i="11"/>
  <c r="J79" i="10"/>
  <c r="P77" i="15" s="1"/>
  <c r="J34" i="10"/>
  <c r="P32" i="15" s="1"/>
  <c r="H34" i="11"/>
  <c r="H97" i="11"/>
  <c r="J97" i="10"/>
  <c r="P95" i="15" s="1"/>
  <c r="H63" i="11"/>
  <c r="J63" i="10"/>
  <c r="P61" i="15" s="1"/>
  <c r="H71" i="11"/>
  <c r="J71" i="10"/>
  <c r="P69" i="15" s="1"/>
  <c r="J18" i="9"/>
  <c r="H18" i="10"/>
  <c r="E7" i="6"/>
  <c r="E8" i="6" s="1"/>
  <c r="E9" i="6" s="1"/>
  <c r="E10" i="6" s="1"/>
  <c r="E11" i="6" s="1"/>
  <c r="E12" i="6" s="1"/>
  <c r="E13" i="6" s="1"/>
  <c r="E14" i="6" s="1"/>
  <c r="E15" i="6" s="1"/>
  <c r="E16" i="6" s="1"/>
  <c r="E17" i="6" s="1"/>
  <c r="E18" i="6" s="1"/>
  <c r="E19" i="6" s="1"/>
  <c r="E20" i="6" s="1"/>
  <c r="E21" i="6" s="1"/>
  <c r="E22" i="6" s="1"/>
  <c r="E23" i="6" s="1"/>
  <c r="E24" i="6" s="1"/>
  <c r="E25" i="6" s="1"/>
  <c r="E26" i="6" s="1"/>
  <c r="E27" i="6" s="1"/>
  <c r="E28" i="6" s="1"/>
  <c r="E29" i="6" s="1"/>
  <c r="E30" i="6" s="1"/>
  <c r="E31" i="6" s="1"/>
  <c r="E32" i="6" s="1"/>
  <c r="E33" i="6" s="1"/>
  <c r="E34" i="6" s="1"/>
  <c r="E35" i="6" s="1"/>
  <c r="E36" i="6" s="1"/>
  <c r="E37" i="6" s="1"/>
  <c r="E38" i="6" s="1"/>
  <c r="E39" i="6" s="1"/>
  <c r="E40" i="6" s="1"/>
  <c r="E41" i="6" s="1"/>
  <c r="E42" i="6" s="1"/>
  <c r="E43" i="6" s="1"/>
  <c r="E44" i="6" s="1"/>
  <c r="E45" i="6" s="1"/>
  <c r="E46" i="6" s="1"/>
  <c r="E47" i="6" s="1"/>
  <c r="E48" i="6" s="1"/>
  <c r="E49" i="6" s="1"/>
  <c r="E50" i="6" s="1"/>
  <c r="E51" i="6" s="1"/>
  <c r="E52" i="6" s="1"/>
  <c r="E53" i="6" s="1"/>
  <c r="E54" i="6" s="1"/>
  <c r="E55" i="6" s="1"/>
  <c r="E56" i="6" s="1"/>
  <c r="E57" i="6" s="1"/>
  <c r="E58" i="6" s="1"/>
  <c r="E59" i="6" s="1"/>
  <c r="E60" i="6" s="1"/>
  <c r="E61" i="6" s="1"/>
  <c r="E62" i="6" s="1"/>
  <c r="E63" i="6" s="1"/>
  <c r="E64" i="6" s="1"/>
  <c r="E65" i="6" s="1"/>
  <c r="E66" i="6" s="1"/>
  <c r="E67" i="6" s="1"/>
  <c r="E68" i="6" s="1"/>
  <c r="E69" i="6" s="1"/>
  <c r="E70" i="6" s="1"/>
  <c r="E71" i="6" s="1"/>
  <c r="E72" i="6" s="1"/>
  <c r="E73" i="6" s="1"/>
  <c r="E74" i="6" s="1"/>
  <c r="E75" i="6" s="1"/>
  <c r="E76" i="6" s="1"/>
  <c r="E77" i="6" s="1"/>
  <c r="E78" i="6" s="1"/>
  <c r="E79" i="6" s="1"/>
  <c r="E80" i="6" s="1"/>
  <c r="E81" i="6" s="1"/>
  <c r="E82" i="6" s="1"/>
  <c r="E83" i="6" s="1"/>
  <c r="E84" i="6" s="1"/>
  <c r="E85" i="6" s="1"/>
  <c r="E86" i="6" s="1"/>
  <c r="E87" i="6" s="1"/>
  <c r="E88" i="6" s="1"/>
  <c r="E89" i="6" s="1"/>
  <c r="E90" i="6" s="1"/>
  <c r="E91" i="6" s="1"/>
  <c r="E92" i="6" s="1"/>
  <c r="E93" i="6" s="1"/>
  <c r="E94" i="6" s="1"/>
  <c r="E95" i="6" s="1"/>
  <c r="E96" i="6" s="1"/>
  <c r="E97" i="6" s="1"/>
  <c r="E98" i="6" s="1"/>
  <c r="E99" i="6" s="1"/>
  <c r="E100" i="6" s="1"/>
  <c r="E101" i="6" s="1"/>
  <c r="E102" i="6" s="1"/>
  <c r="E103" i="6" s="1"/>
  <c r="E104" i="6" s="1"/>
  <c r="E105" i="6" s="1"/>
  <c r="E106" i="6" s="1"/>
  <c r="K6" i="10" l="1"/>
  <c r="L6" i="10" s="1"/>
  <c r="P4" i="15" s="1"/>
  <c r="J6" i="11"/>
  <c r="K16" i="9"/>
  <c r="L16" i="9" s="1"/>
  <c r="K9" i="9" s="1"/>
  <c r="L9" i="9" s="1"/>
  <c r="N7" i="15" s="1"/>
  <c r="H16" i="11"/>
  <c r="K8" i="10"/>
  <c r="L8" i="10" s="1"/>
  <c r="P6" i="15" s="1"/>
  <c r="P13" i="15"/>
  <c r="L15" i="11"/>
  <c r="K8" i="9"/>
  <c r="L8" i="9" s="1"/>
  <c r="N6" i="15" s="1"/>
  <c r="N13" i="15"/>
  <c r="K14" i="9"/>
  <c r="L14" i="9" s="1"/>
  <c r="K7" i="9" s="1"/>
  <c r="L7" i="9" s="1"/>
  <c r="N5" i="15" s="1"/>
  <c r="L12" i="15"/>
  <c r="J45" i="10"/>
  <c r="P43" i="15" s="1"/>
  <c r="H47" i="11"/>
  <c r="J47" i="11" s="1"/>
  <c r="H45" i="11"/>
  <c r="J47" i="10"/>
  <c r="P45" i="15" s="1"/>
  <c r="J41" i="10"/>
  <c r="P39" i="15" s="1"/>
  <c r="H69" i="11"/>
  <c r="J69" i="10"/>
  <c r="P67" i="15" s="1"/>
  <c r="J28" i="10"/>
  <c r="P26" i="15" s="1"/>
  <c r="H28" i="11"/>
  <c r="J28" i="11" s="1"/>
  <c r="P9" i="15"/>
  <c r="J56" i="10"/>
  <c r="P54" i="15" s="1"/>
  <c r="J80" i="10"/>
  <c r="P78" i="15" s="1"/>
  <c r="H56" i="11"/>
  <c r="H80" i="11"/>
  <c r="J80" i="11" s="1"/>
  <c r="J35" i="10"/>
  <c r="P33" i="15" s="1"/>
  <c r="J27" i="10"/>
  <c r="P25" i="15" s="1"/>
  <c r="H27" i="11"/>
  <c r="J72" i="10"/>
  <c r="P70" i="15" s="1"/>
  <c r="J32" i="10"/>
  <c r="P30" i="15" s="1"/>
  <c r="H72" i="11"/>
  <c r="J72" i="11" s="1"/>
  <c r="C20" i="14"/>
  <c r="J20" i="11"/>
  <c r="J105" i="10"/>
  <c r="P103" i="15" s="1"/>
  <c r="J49" i="10"/>
  <c r="P47" i="15" s="1"/>
  <c r="H55" i="11"/>
  <c r="J55" i="11" s="1"/>
  <c r="H105" i="11"/>
  <c r="H49" i="11"/>
  <c r="P11" i="15"/>
  <c r="P10" i="15"/>
  <c r="N8" i="15"/>
  <c r="P8" i="15"/>
  <c r="H81" i="11"/>
  <c r="R26" i="15"/>
  <c r="J65" i="10"/>
  <c r="P63" i="15" s="1"/>
  <c r="R9" i="15"/>
  <c r="J77" i="11"/>
  <c r="R75" i="15" s="1"/>
  <c r="H103" i="11"/>
  <c r="J55" i="10"/>
  <c r="P53" i="15" s="1"/>
  <c r="H65" i="11"/>
  <c r="H32" i="11"/>
  <c r="J32" i="11" s="1"/>
  <c r="J27" i="11"/>
  <c r="J26" i="10"/>
  <c r="P24" i="15" s="1"/>
  <c r="J88" i="10"/>
  <c r="P86" i="15" s="1"/>
  <c r="J12" i="11"/>
  <c r="J73" i="10"/>
  <c r="P71" i="15" s="1"/>
  <c r="H88" i="11"/>
  <c r="J88" i="11" s="1"/>
  <c r="J81" i="10"/>
  <c r="P79" i="15" s="1"/>
  <c r="J13" i="11"/>
  <c r="J96" i="11"/>
  <c r="H33" i="11"/>
  <c r="J76" i="10"/>
  <c r="P74" i="15" s="1"/>
  <c r="J104" i="10"/>
  <c r="P102" i="15" s="1"/>
  <c r="H26" i="11"/>
  <c r="J26" i="11" s="1"/>
  <c r="H95" i="11"/>
  <c r="J33" i="10"/>
  <c r="J91" i="11"/>
  <c r="J92" i="10"/>
  <c r="P90" i="15" s="1"/>
  <c r="H92" i="11"/>
  <c r="R90" i="15" s="1"/>
  <c r="J93" i="10"/>
  <c r="J16" i="11"/>
  <c r="K16" i="11" s="1"/>
  <c r="J99" i="11"/>
  <c r="J25" i="10"/>
  <c r="J103" i="10"/>
  <c r="P101" i="15" s="1"/>
  <c r="H73" i="11"/>
  <c r="J95" i="10"/>
  <c r="P93" i="15" s="1"/>
  <c r="R73" i="15"/>
  <c r="H76" i="11"/>
  <c r="J76" i="11" s="1"/>
  <c r="J16" i="10"/>
  <c r="K16" i="10" s="1"/>
  <c r="L16" i="10" s="1"/>
  <c r="K9" i="10" s="1"/>
  <c r="L9" i="10" s="1"/>
  <c r="P7" i="15" s="1"/>
  <c r="J64" i="10"/>
  <c r="P62" i="15" s="1"/>
  <c r="J30" i="10"/>
  <c r="P28" i="15" s="1"/>
  <c r="P23" i="15"/>
  <c r="R40" i="15"/>
  <c r="H64" i="11"/>
  <c r="H30" i="11"/>
  <c r="J30" i="11" s="1"/>
  <c r="J92" i="11"/>
  <c r="N66" i="15"/>
  <c r="N92" i="15"/>
  <c r="N48" i="15"/>
  <c r="J68" i="10"/>
  <c r="H68" i="11"/>
  <c r="H19" i="11"/>
  <c r="J19" i="10"/>
  <c r="R33" i="15"/>
  <c r="N17" i="15"/>
  <c r="J22" i="10"/>
  <c r="P20" i="15" s="1"/>
  <c r="P91" i="15"/>
  <c r="P21" i="15"/>
  <c r="N98" i="15"/>
  <c r="N100" i="15"/>
  <c r="P15" i="15"/>
  <c r="P22" i="15"/>
  <c r="N60" i="15"/>
  <c r="N88" i="15"/>
  <c r="P56" i="15"/>
  <c r="H22" i="11"/>
  <c r="J22" i="11" s="1"/>
  <c r="H104" i="11"/>
  <c r="N59" i="15"/>
  <c r="N84" i="15"/>
  <c r="R29" i="15"/>
  <c r="R82" i="15"/>
  <c r="R94" i="15"/>
  <c r="R25" i="15"/>
  <c r="R49" i="15"/>
  <c r="H100" i="11"/>
  <c r="J100" i="10"/>
  <c r="J56" i="11"/>
  <c r="J40" i="11"/>
  <c r="J90" i="10"/>
  <c r="H90" i="11"/>
  <c r="J102" i="10"/>
  <c r="H102" i="11"/>
  <c r="H86" i="11"/>
  <c r="J86" i="10"/>
  <c r="J61" i="10"/>
  <c r="H61" i="11"/>
  <c r="J34" i="11"/>
  <c r="J17" i="11"/>
  <c r="K17" i="11" s="1"/>
  <c r="J39" i="11"/>
  <c r="J9" i="11"/>
  <c r="R27" i="15"/>
  <c r="J25" i="11"/>
  <c r="R18" i="15"/>
  <c r="R97" i="15"/>
  <c r="N96" i="15"/>
  <c r="J23" i="11"/>
  <c r="P51" i="15"/>
  <c r="N104" i="15"/>
  <c r="J58" i="11"/>
  <c r="J24" i="11"/>
  <c r="H54" i="11"/>
  <c r="J54" i="10"/>
  <c r="R81" i="15"/>
  <c r="R89" i="15"/>
  <c r="H37" i="11"/>
  <c r="J37" i="10"/>
  <c r="J85" i="11"/>
  <c r="H62" i="11"/>
  <c r="J62" i="10"/>
  <c r="R13" i="15"/>
  <c r="J63" i="11"/>
  <c r="J48" i="11"/>
  <c r="J8" i="11"/>
  <c r="P68" i="15"/>
  <c r="J98" i="10"/>
  <c r="H98" i="11"/>
  <c r="P19" i="15"/>
  <c r="J53" i="11"/>
  <c r="J43" i="10"/>
  <c r="H43" i="11"/>
  <c r="J106" i="10"/>
  <c r="H106" i="11"/>
  <c r="N76" i="15"/>
  <c r="J7" i="11"/>
  <c r="P72" i="15"/>
  <c r="N52" i="15"/>
  <c r="J66" i="11"/>
  <c r="N35" i="15"/>
  <c r="J82" i="10"/>
  <c r="H82" i="11"/>
  <c r="P83" i="15"/>
  <c r="P31" i="15"/>
  <c r="J70" i="11"/>
  <c r="J21" i="11"/>
  <c r="N41" i="15"/>
  <c r="J93" i="11"/>
  <c r="J78" i="10"/>
  <c r="H78" i="11"/>
  <c r="J74" i="11"/>
  <c r="P64" i="15"/>
  <c r="J94" i="10"/>
  <c r="H94" i="11"/>
  <c r="N80" i="15"/>
  <c r="J50" i="10"/>
  <c r="H50" i="11"/>
  <c r="N16" i="15"/>
  <c r="J44" i="10"/>
  <c r="P42" i="15" s="1"/>
  <c r="H44" i="11"/>
  <c r="H52" i="11"/>
  <c r="J52" i="10"/>
  <c r="P50" i="15" s="1"/>
  <c r="J67" i="10"/>
  <c r="P65" i="15" s="1"/>
  <c r="H67" i="11"/>
  <c r="H101" i="11"/>
  <c r="J101" i="10"/>
  <c r="P99" i="15" s="1"/>
  <c r="J60" i="10"/>
  <c r="P58" i="15" s="1"/>
  <c r="H60" i="11"/>
  <c r="J59" i="10"/>
  <c r="P57" i="15" s="1"/>
  <c r="H59" i="11"/>
  <c r="H36" i="11"/>
  <c r="J36" i="10"/>
  <c r="P34" i="15" s="1"/>
  <c r="J41" i="11"/>
  <c r="R39" i="15" s="1"/>
  <c r="J45" i="11"/>
  <c r="R43" i="15" s="1"/>
  <c r="J79" i="11"/>
  <c r="R77" i="15" s="1"/>
  <c r="J89" i="11"/>
  <c r="R87" i="15" s="1"/>
  <c r="J14" i="10"/>
  <c r="H14" i="11"/>
  <c r="J10" i="11"/>
  <c r="K10" i="11" s="1"/>
  <c r="L10" i="11" s="1"/>
  <c r="H46" i="11"/>
  <c r="J46" i="10"/>
  <c r="P44" i="15" s="1"/>
  <c r="F7" i="6"/>
  <c r="F8" i="6" s="1"/>
  <c r="F9" i="6" s="1"/>
  <c r="F10" i="6" s="1"/>
  <c r="F11" i="6" s="1"/>
  <c r="F12" i="6" s="1"/>
  <c r="F13" i="6" s="1"/>
  <c r="F14" i="6" s="1"/>
  <c r="F15" i="6" s="1"/>
  <c r="F16" i="6" s="1"/>
  <c r="F17" i="6" s="1"/>
  <c r="F18" i="6" s="1"/>
  <c r="F19" i="6" s="1"/>
  <c r="F20" i="6" s="1"/>
  <c r="F21" i="6" s="1"/>
  <c r="F22" i="6" s="1"/>
  <c r="F23" i="6" s="1"/>
  <c r="F24" i="6" s="1"/>
  <c r="F25" i="6" s="1"/>
  <c r="F26" i="6" s="1"/>
  <c r="F27" i="6" s="1"/>
  <c r="F28" i="6" s="1"/>
  <c r="F29" i="6" s="1"/>
  <c r="F30" i="6" s="1"/>
  <c r="F31" i="6" s="1"/>
  <c r="F32" i="6" s="1"/>
  <c r="F33" i="6" s="1"/>
  <c r="F34" i="6" s="1"/>
  <c r="F35" i="6" s="1"/>
  <c r="F36" i="6" s="1"/>
  <c r="F37" i="6" s="1"/>
  <c r="F38" i="6" s="1"/>
  <c r="F39" i="6" s="1"/>
  <c r="F40" i="6" s="1"/>
  <c r="F41" i="6" s="1"/>
  <c r="F42" i="6" s="1"/>
  <c r="F43" i="6" s="1"/>
  <c r="F44" i="6" s="1"/>
  <c r="F45" i="6" s="1"/>
  <c r="F46" i="6" s="1"/>
  <c r="F47" i="6" s="1"/>
  <c r="F48" i="6" s="1"/>
  <c r="F49" i="6" s="1"/>
  <c r="F50" i="6" s="1"/>
  <c r="F51" i="6" s="1"/>
  <c r="F52" i="6" s="1"/>
  <c r="F53" i="6" s="1"/>
  <c r="F54" i="6" s="1"/>
  <c r="F55" i="6" s="1"/>
  <c r="F56" i="6" s="1"/>
  <c r="F57" i="6" s="1"/>
  <c r="F58" i="6" s="1"/>
  <c r="F59" i="6" s="1"/>
  <c r="F60" i="6" s="1"/>
  <c r="F61" i="6" s="1"/>
  <c r="F62" i="6" s="1"/>
  <c r="F63" i="6" s="1"/>
  <c r="F64" i="6" s="1"/>
  <c r="F65" i="6" s="1"/>
  <c r="F66" i="6" s="1"/>
  <c r="F67" i="6" s="1"/>
  <c r="F68" i="6" s="1"/>
  <c r="F69" i="6" s="1"/>
  <c r="F70" i="6" s="1"/>
  <c r="F71" i="6" s="1"/>
  <c r="F72" i="6" s="1"/>
  <c r="F73" i="6" s="1"/>
  <c r="F74" i="6" s="1"/>
  <c r="F75" i="6" s="1"/>
  <c r="F76" i="6" s="1"/>
  <c r="F77" i="6" s="1"/>
  <c r="F78" i="6" s="1"/>
  <c r="F79" i="6" s="1"/>
  <c r="F80" i="6" s="1"/>
  <c r="F81" i="6" s="1"/>
  <c r="F82" i="6" s="1"/>
  <c r="F83" i="6" s="1"/>
  <c r="F84" i="6" s="1"/>
  <c r="F85" i="6" s="1"/>
  <c r="F86" i="6" s="1"/>
  <c r="F87" i="6" s="1"/>
  <c r="F88" i="6" s="1"/>
  <c r="F89" i="6" s="1"/>
  <c r="F90" i="6" s="1"/>
  <c r="F91" i="6" s="1"/>
  <c r="F92" i="6" s="1"/>
  <c r="F93" i="6" s="1"/>
  <c r="F94" i="6" s="1"/>
  <c r="F95" i="6" s="1"/>
  <c r="F96" i="6" s="1"/>
  <c r="F97" i="6" s="1"/>
  <c r="F98" i="6" s="1"/>
  <c r="F99" i="6" s="1"/>
  <c r="F100" i="6" s="1"/>
  <c r="F101" i="6" s="1"/>
  <c r="F102" i="6" s="1"/>
  <c r="F103" i="6" s="1"/>
  <c r="F104" i="6" s="1"/>
  <c r="F105" i="6" s="1"/>
  <c r="F106" i="6" s="1"/>
  <c r="E6" i="7"/>
  <c r="J71" i="11"/>
  <c r="R69" i="15" s="1"/>
  <c r="J97" i="11"/>
  <c r="R95" i="15" s="1"/>
  <c r="H38" i="11"/>
  <c r="J38" i="10"/>
  <c r="P36" i="15" s="1"/>
  <c r="H18" i="11"/>
  <c r="J18" i="10"/>
  <c r="P16" i="15" s="1"/>
  <c r="J87" i="11"/>
  <c r="R85" i="15" s="1"/>
  <c r="J57" i="11"/>
  <c r="R55" i="15" s="1"/>
  <c r="K8" i="11" l="1"/>
  <c r="L8" i="11" s="1"/>
  <c r="R6" i="15" s="1"/>
  <c r="B21" i="14"/>
  <c r="L107" i="7"/>
  <c r="K100" i="7" s="1"/>
  <c r="L16" i="11"/>
  <c r="N14" i="15"/>
  <c r="K14" i="10"/>
  <c r="L14" i="10" s="1"/>
  <c r="K7" i="10" s="1"/>
  <c r="L7" i="10" s="1"/>
  <c r="P5" i="15" s="1"/>
  <c r="N12" i="15"/>
  <c r="K13" i="11"/>
  <c r="L13" i="11" s="1"/>
  <c r="K6" i="11" s="1"/>
  <c r="L6" i="11" s="1"/>
  <c r="R4" i="15" s="1"/>
  <c r="K12" i="11"/>
  <c r="L12" i="11" s="1"/>
  <c r="R10" i="15" s="1"/>
  <c r="J69" i="11"/>
  <c r="R67" i="15" s="1"/>
  <c r="J81" i="11"/>
  <c r="R79" i="15" s="1"/>
  <c r="R30" i="15"/>
  <c r="R78" i="15"/>
  <c r="J105" i="11"/>
  <c r="R103" i="15" s="1"/>
  <c r="R70" i="15"/>
  <c r="J49" i="11"/>
  <c r="R47" i="15" s="1"/>
  <c r="H105" i="15"/>
  <c r="E20" i="14" s="1"/>
  <c r="R53" i="15"/>
  <c r="R24" i="15"/>
  <c r="R8" i="15"/>
  <c r="J95" i="11"/>
  <c r="R93" i="15" s="1"/>
  <c r="J33" i="11"/>
  <c r="J65" i="11"/>
  <c r="R63" i="15" s="1"/>
  <c r="J64" i="11"/>
  <c r="J103" i="11"/>
  <c r="R101" i="15" s="1"/>
  <c r="R28" i="15"/>
  <c r="R74" i="15"/>
  <c r="J73" i="11"/>
  <c r="R71" i="15" s="1"/>
  <c r="P14" i="15"/>
  <c r="J104" i="11"/>
  <c r="J68" i="11"/>
  <c r="R66" i="15"/>
  <c r="P17" i="15"/>
  <c r="P66" i="15"/>
  <c r="J19" i="11"/>
  <c r="R17" i="15"/>
  <c r="R20" i="15"/>
  <c r="R54" i="15"/>
  <c r="R32" i="15"/>
  <c r="R86" i="15"/>
  <c r="P48" i="15"/>
  <c r="P92" i="15"/>
  <c r="R91" i="15"/>
  <c r="P80" i="15"/>
  <c r="R51" i="15"/>
  <c r="P96" i="15"/>
  <c r="P98" i="15"/>
  <c r="J100" i="11"/>
  <c r="R68" i="15"/>
  <c r="R61" i="15"/>
  <c r="P60" i="15"/>
  <c r="P52" i="15"/>
  <c r="R22" i="15"/>
  <c r="R21" i="15"/>
  <c r="R102" i="15"/>
  <c r="R19" i="15"/>
  <c r="P104" i="15"/>
  <c r="R31" i="15"/>
  <c r="P84" i="15"/>
  <c r="P100" i="15"/>
  <c r="J67" i="11"/>
  <c r="J94" i="11"/>
  <c r="J62" i="11"/>
  <c r="J54" i="11"/>
  <c r="J14" i="11"/>
  <c r="K14" i="11" s="1"/>
  <c r="L14" i="11" s="1"/>
  <c r="K7" i="11" s="1"/>
  <c r="L7" i="11" s="1"/>
  <c r="R5" i="15" s="1"/>
  <c r="J36" i="11"/>
  <c r="R72" i="15"/>
  <c r="R64" i="15"/>
  <c r="R46" i="15"/>
  <c r="R45" i="15"/>
  <c r="P35" i="15"/>
  <c r="R37" i="15"/>
  <c r="R15" i="15"/>
  <c r="J61" i="11"/>
  <c r="J86" i="11"/>
  <c r="J44" i="11"/>
  <c r="J59" i="11"/>
  <c r="J78" i="11"/>
  <c r="J43" i="11"/>
  <c r="R83" i="15"/>
  <c r="J37" i="11"/>
  <c r="R56" i="15"/>
  <c r="R23" i="15"/>
  <c r="P59" i="15"/>
  <c r="J90" i="11"/>
  <c r="R38" i="15"/>
  <c r="R62" i="15"/>
  <c r="J60" i="11"/>
  <c r="J50" i="11"/>
  <c r="J82" i="11"/>
  <c r="J98" i="11"/>
  <c r="J101" i="11"/>
  <c r="J52" i="11"/>
  <c r="P76" i="15"/>
  <c r="J106" i="11"/>
  <c r="P41" i="15"/>
  <c r="J102" i="11"/>
  <c r="P88" i="15"/>
  <c r="J18" i="11"/>
  <c r="R16" i="15" s="1"/>
  <c r="J46" i="11"/>
  <c r="R44" i="15" s="1"/>
  <c r="J38" i="11"/>
  <c r="R36" i="15" s="1"/>
  <c r="E7" i="7"/>
  <c r="E8" i="7" s="1"/>
  <c r="E9" i="7" s="1"/>
  <c r="E10" i="7" s="1"/>
  <c r="E11" i="7" s="1"/>
  <c r="E12" i="7" s="1"/>
  <c r="E13" i="7" s="1"/>
  <c r="E14" i="7" s="1"/>
  <c r="E15" i="7" s="1"/>
  <c r="E16" i="7" s="1"/>
  <c r="E17" i="7" s="1"/>
  <c r="E18" i="7" s="1"/>
  <c r="E19" i="7" s="1"/>
  <c r="E20" i="7" s="1"/>
  <c r="E21" i="7" s="1"/>
  <c r="E22" i="7" s="1"/>
  <c r="E23" i="7" s="1"/>
  <c r="E24" i="7" s="1"/>
  <c r="E25" i="7" s="1"/>
  <c r="E26" i="7" s="1"/>
  <c r="E27" i="7" s="1"/>
  <c r="E28" i="7" s="1"/>
  <c r="E29" i="7" s="1"/>
  <c r="E30" i="7" s="1"/>
  <c r="E31" i="7" s="1"/>
  <c r="E32" i="7" s="1"/>
  <c r="E33" i="7" s="1"/>
  <c r="E34" i="7" s="1"/>
  <c r="E35" i="7" s="1"/>
  <c r="E36" i="7" s="1"/>
  <c r="E37" i="7" s="1"/>
  <c r="E38" i="7" s="1"/>
  <c r="E39" i="7" s="1"/>
  <c r="E40" i="7" s="1"/>
  <c r="E41" i="7" s="1"/>
  <c r="E42" i="7" s="1"/>
  <c r="E43" i="7" s="1"/>
  <c r="E44" i="7" s="1"/>
  <c r="E45" i="7" s="1"/>
  <c r="E46" i="7" s="1"/>
  <c r="E47" i="7" s="1"/>
  <c r="E48" i="7" s="1"/>
  <c r="E49" i="7" s="1"/>
  <c r="E50" i="7" s="1"/>
  <c r="E51" i="7" s="1"/>
  <c r="E52" i="7" s="1"/>
  <c r="E53" i="7" s="1"/>
  <c r="E54" i="7" s="1"/>
  <c r="E55" i="7" s="1"/>
  <c r="E56" i="7" s="1"/>
  <c r="E57" i="7" s="1"/>
  <c r="E58" i="7" s="1"/>
  <c r="E59" i="7" s="1"/>
  <c r="E60" i="7" s="1"/>
  <c r="E61" i="7" s="1"/>
  <c r="E62" i="7" s="1"/>
  <c r="E63" i="7" s="1"/>
  <c r="E64" i="7" s="1"/>
  <c r="E65" i="7" s="1"/>
  <c r="E66" i="7" s="1"/>
  <c r="E67" i="7" s="1"/>
  <c r="E68" i="7" s="1"/>
  <c r="E69" i="7" s="1"/>
  <c r="E70" i="7" s="1"/>
  <c r="E71" i="7" s="1"/>
  <c r="E72" i="7" s="1"/>
  <c r="E73" i="7" s="1"/>
  <c r="E74" i="7" s="1"/>
  <c r="E75" i="7" s="1"/>
  <c r="E76" i="7" s="1"/>
  <c r="E77" i="7" s="1"/>
  <c r="E78" i="7" s="1"/>
  <c r="E79" i="7" s="1"/>
  <c r="E80" i="7" s="1"/>
  <c r="E81" i="7" s="1"/>
  <c r="E82" i="7" s="1"/>
  <c r="E83" i="7" s="1"/>
  <c r="E84" i="7" s="1"/>
  <c r="E85" i="7" s="1"/>
  <c r="E86" i="7" s="1"/>
  <c r="E87" i="7" s="1"/>
  <c r="E88" i="7" s="1"/>
  <c r="E89" i="7" s="1"/>
  <c r="E90" i="7" s="1"/>
  <c r="E91" i="7" s="1"/>
  <c r="E92" i="7" s="1"/>
  <c r="E93" i="7" s="1"/>
  <c r="E94" i="7" s="1"/>
  <c r="E95" i="7" s="1"/>
  <c r="E96" i="7" s="1"/>
  <c r="E97" i="7" s="1"/>
  <c r="E98" i="7" s="1"/>
  <c r="E99" i="7" s="1"/>
  <c r="E100" i="7" s="1"/>
  <c r="E101" i="7" s="1"/>
  <c r="E102" i="7" s="1"/>
  <c r="E103" i="7" s="1"/>
  <c r="E104" i="7" s="1"/>
  <c r="E105" i="7" s="1"/>
  <c r="E106" i="7" s="1"/>
  <c r="K9" i="11" l="1"/>
  <c r="L9" i="11" s="1"/>
  <c r="R7" i="15" s="1"/>
  <c r="R14" i="15"/>
  <c r="P12" i="15"/>
  <c r="R11" i="15"/>
  <c r="C21" i="14"/>
  <c r="R35" i="15"/>
  <c r="R100" i="15"/>
  <c r="R99" i="15"/>
  <c r="R80" i="15"/>
  <c r="R58" i="15"/>
  <c r="R88" i="15"/>
  <c r="R41" i="15"/>
  <c r="R57" i="15"/>
  <c r="R84" i="15"/>
  <c r="R98" i="15"/>
  <c r="R96" i="15"/>
  <c r="R48" i="15"/>
  <c r="R76" i="15"/>
  <c r="R42" i="15"/>
  <c r="R50" i="15"/>
  <c r="R104" i="15"/>
  <c r="R34" i="15"/>
  <c r="R52" i="15"/>
  <c r="R92" i="15"/>
  <c r="R59" i="15"/>
  <c r="R12" i="15"/>
  <c r="R60" i="15"/>
  <c r="R65" i="15"/>
  <c r="F7" i="7"/>
  <c r="F8" i="7" s="1"/>
  <c r="F9" i="7" s="1"/>
  <c r="F10" i="7" s="1"/>
  <c r="F11" i="7" s="1"/>
  <c r="F12" i="7" s="1"/>
  <c r="F13" i="7" s="1"/>
  <c r="F14" i="7" s="1"/>
  <c r="F15" i="7" s="1"/>
  <c r="F16" i="7" s="1"/>
  <c r="F17" i="7" s="1"/>
  <c r="F18" i="7" s="1"/>
  <c r="F19" i="7" s="1"/>
  <c r="F20" i="7" s="1"/>
  <c r="F21" i="7" s="1"/>
  <c r="F22" i="7" s="1"/>
  <c r="F23" i="7" s="1"/>
  <c r="F24" i="7" s="1"/>
  <c r="F25" i="7" s="1"/>
  <c r="F26" i="7" s="1"/>
  <c r="F27" i="7" s="1"/>
  <c r="F28" i="7" s="1"/>
  <c r="F29" i="7" s="1"/>
  <c r="F30" i="7" s="1"/>
  <c r="F31" i="7" s="1"/>
  <c r="F32" i="7" s="1"/>
  <c r="F33" i="7" s="1"/>
  <c r="F34" i="7" s="1"/>
  <c r="F35" i="7" s="1"/>
  <c r="F36" i="7" s="1"/>
  <c r="F37" i="7" s="1"/>
  <c r="F38" i="7" s="1"/>
  <c r="F39" i="7" s="1"/>
  <c r="F40" i="7" s="1"/>
  <c r="F41" i="7" s="1"/>
  <c r="F42" i="7" s="1"/>
  <c r="F43" i="7" s="1"/>
  <c r="F44" i="7" s="1"/>
  <c r="F45" i="7" s="1"/>
  <c r="F46" i="7" s="1"/>
  <c r="F47" i="7" s="1"/>
  <c r="F48" i="7" s="1"/>
  <c r="F49" i="7" s="1"/>
  <c r="F50" i="7" s="1"/>
  <c r="F51" i="7" s="1"/>
  <c r="F52" i="7" s="1"/>
  <c r="F53" i="7" s="1"/>
  <c r="F54" i="7" s="1"/>
  <c r="F55" i="7" s="1"/>
  <c r="F56" i="7" s="1"/>
  <c r="F57" i="7" s="1"/>
  <c r="F58" i="7" s="1"/>
  <c r="F59" i="7" s="1"/>
  <c r="F60" i="7" s="1"/>
  <c r="F61" i="7" s="1"/>
  <c r="F62" i="7" s="1"/>
  <c r="F63" i="7" s="1"/>
  <c r="F64" i="7" s="1"/>
  <c r="F65" i="7" s="1"/>
  <c r="F66" i="7" s="1"/>
  <c r="F67" i="7" s="1"/>
  <c r="F68" i="7" s="1"/>
  <c r="F69" i="7" s="1"/>
  <c r="F70" i="7" s="1"/>
  <c r="F71" i="7" s="1"/>
  <c r="F72" i="7" s="1"/>
  <c r="F73" i="7" s="1"/>
  <c r="F74" i="7" s="1"/>
  <c r="F75" i="7" s="1"/>
  <c r="F76" i="7" s="1"/>
  <c r="F77" i="7" s="1"/>
  <c r="F78" i="7" s="1"/>
  <c r="F79" i="7" s="1"/>
  <c r="F80" i="7" s="1"/>
  <c r="F81" i="7" s="1"/>
  <c r="F82" i="7" s="1"/>
  <c r="F83" i="7" s="1"/>
  <c r="F84" i="7" s="1"/>
  <c r="F85" i="7" s="1"/>
  <c r="F86" i="7" s="1"/>
  <c r="F87" i="7" s="1"/>
  <c r="F88" i="7" s="1"/>
  <c r="F89" i="7" s="1"/>
  <c r="F90" i="7" s="1"/>
  <c r="F91" i="7" s="1"/>
  <c r="F92" i="7" s="1"/>
  <c r="F93" i="7" s="1"/>
  <c r="F94" i="7" s="1"/>
  <c r="F95" i="7" s="1"/>
  <c r="F96" i="7" s="1"/>
  <c r="F97" i="7" s="1"/>
  <c r="F98" i="7" s="1"/>
  <c r="F99" i="7" s="1"/>
  <c r="F100" i="7" s="1"/>
  <c r="F101" i="7" s="1"/>
  <c r="F102" i="7" s="1"/>
  <c r="F103" i="7" s="1"/>
  <c r="F104" i="7" s="1"/>
  <c r="F105" i="7" s="1"/>
  <c r="F106" i="7" s="1"/>
  <c r="E6" i="8"/>
  <c r="B25" i="14" l="1"/>
  <c r="J105" i="15"/>
  <c r="E21" i="14" s="1"/>
  <c r="E7" i="8"/>
  <c r="E8" i="8" s="1"/>
  <c r="E9" i="8" s="1"/>
  <c r="E10" i="8" s="1"/>
  <c r="E11" i="8" s="1"/>
  <c r="E12" i="8" s="1"/>
  <c r="E13" i="8" s="1"/>
  <c r="E14" i="8" s="1"/>
  <c r="E15" i="8" s="1"/>
  <c r="E16" i="8" s="1"/>
  <c r="E17" i="8" s="1"/>
  <c r="E18" i="8" s="1"/>
  <c r="E19" i="8" s="1"/>
  <c r="E20" i="8" s="1"/>
  <c r="E21" i="8" s="1"/>
  <c r="E22" i="8" s="1"/>
  <c r="E23" i="8" s="1"/>
  <c r="E24" i="8" s="1"/>
  <c r="E25" i="8" s="1"/>
  <c r="E26" i="8" s="1"/>
  <c r="E27" i="8" s="1"/>
  <c r="E28" i="8" s="1"/>
  <c r="E29" i="8" s="1"/>
  <c r="E30" i="8" s="1"/>
  <c r="E31" i="8" s="1"/>
  <c r="E32" i="8" s="1"/>
  <c r="E33" i="8" s="1"/>
  <c r="E34" i="8" s="1"/>
  <c r="E35" i="8" s="1"/>
  <c r="E36" i="8" s="1"/>
  <c r="E37" i="8" s="1"/>
  <c r="E38" i="8" s="1"/>
  <c r="E39" i="8" s="1"/>
  <c r="E40" i="8" s="1"/>
  <c r="E41" i="8" s="1"/>
  <c r="E42" i="8" s="1"/>
  <c r="E43" i="8" s="1"/>
  <c r="E44" i="8" s="1"/>
  <c r="E45" i="8" s="1"/>
  <c r="E46" i="8" s="1"/>
  <c r="E47" i="8" s="1"/>
  <c r="E48" i="8" s="1"/>
  <c r="E49" i="8" s="1"/>
  <c r="E50" i="8" s="1"/>
  <c r="E51" i="8" s="1"/>
  <c r="E52" i="8" s="1"/>
  <c r="E53" i="8" s="1"/>
  <c r="E54" i="8" s="1"/>
  <c r="E55" i="8" s="1"/>
  <c r="E56" i="8" s="1"/>
  <c r="E57" i="8" s="1"/>
  <c r="E58" i="8" s="1"/>
  <c r="E59" i="8" s="1"/>
  <c r="E60" i="8" s="1"/>
  <c r="E61" i="8" s="1"/>
  <c r="E62" i="8" s="1"/>
  <c r="E63" i="8" s="1"/>
  <c r="E64" i="8" s="1"/>
  <c r="E65" i="8" s="1"/>
  <c r="E66" i="8" s="1"/>
  <c r="E67" i="8" s="1"/>
  <c r="E68" i="8" s="1"/>
  <c r="E69" i="8" s="1"/>
  <c r="E70" i="8" s="1"/>
  <c r="E71" i="8" s="1"/>
  <c r="E72" i="8" s="1"/>
  <c r="E73" i="8" s="1"/>
  <c r="E74" i="8" s="1"/>
  <c r="E75" i="8" s="1"/>
  <c r="E76" i="8" s="1"/>
  <c r="E77" i="8" s="1"/>
  <c r="E78" i="8" s="1"/>
  <c r="E79" i="8" s="1"/>
  <c r="E80" i="8" s="1"/>
  <c r="E81" i="8" s="1"/>
  <c r="E82" i="8" s="1"/>
  <c r="E83" i="8" s="1"/>
  <c r="E84" i="8" s="1"/>
  <c r="E85" i="8" s="1"/>
  <c r="E86" i="8" s="1"/>
  <c r="E87" i="8" s="1"/>
  <c r="E88" i="8" s="1"/>
  <c r="E89" i="8" s="1"/>
  <c r="E90" i="8" s="1"/>
  <c r="E91" i="8" s="1"/>
  <c r="E92" i="8" s="1"/>
  <c r="E93" i="8" s="1"/>
  <c r="E94" i="8" s="1"/>
  <c r="E95" i="8" s="1"/>
  <c r="E96" i="8" s="1"/>
  <c r="E97" i="8" s="1"/>
  <c r="E98" i="8" s="1"/>
  <c r="E99" i="8" s="1"/>
  <c r="E100" i="8" s="1"/>
  <c r="E101" i="8" s="1"/>
  <c r="E102" i="8" s="1"/>
  <c r="E103" i="8" s="1"/>
  <c r="E104" i="8" s="1"/>
  <c r="E105" i="8" s="1"/>
  <c r="E106" i="8" s="1"/>
  <c r="L107" i="8"/>
  <c r="K100" i="8" s="1"/>
  <c r="C25" i="14" l="1"/>
  <c r="F7" i="8"/>
  <c r="F8" i="8" s="1"/>
  <c r="F9" i="8" s="1"/>
  <c r="F10" i="8" s="1"/>
  <c r="F11" i="8" s="1"/>
  <c r="F12" i="8" s="1"/>
  <c r="F13" i="8" s="1"/>
  <c r="F14" i="8" s="1"/>
  <c r="F15" i="8" s="1"/>
  <c r="F16" i="8" s="1"/>
  <c r="F17" i="8" s="1"/>
  <c r="F18" i="8" s="1"/>
  <c r="F19" i="8" s="1"/>
  <c r="F20" i="8" s="1"/>
  <c r="F21" i="8" s="1"/>
  <c r="F22" i="8" s="1"/>
  <c r="F23" i="8" s="1"/>
  <c r="F24" i="8" s="1"/>
  <c r="F25" i="8" s="1"/>
  <c r="F26" i="8" s="1"/>
  <c r="F27" i="8" s="1"/>
  <c r="F28" i="8" s="1"/>
  <c r="F29" i="8" s="1"/>
  <c r="F30" i="8" s="1"/>
  <c r="F31" i="8" s="1"/>
  <c r="F32" i="8" s="1"/>
  <c r="F33" i="8" s="1"/>
  <c r="F34" i="8" s="1"/>
  <c r="F35" i="8" s="1"/>
  <c r="F36" i="8" s="1"/>
  <c r="F37" i="8" s="1"/>
  <c r="F38" i="8" s="1"/>
  <c r="F39" i="8" s="1"/>
  <c r="F40" i="8" s="1"/>
  <c r="F41" i="8" s="1"/>
  <c r="F42" i="8" s="1"/>
  <c r="F43" i="8" s="1"/>
  <c r="F44" i="8" s="1"/>
  <c r="F45" i="8" s="1"/>
  <c r="F46" i="8" s="1"/>
  <c r="F47" i="8" s="1"/>
  <c r="F48" i="8" s="1"/>
  <c r="F49" i="8" s="1"/>
  <c r="F50" i="8" s="1"/>
  <c r="F51" i="8" s="1"/>
  <c r="F52" i="8" s="1"/>
  <c r="F53" i="8" s="1"/>
  <c r="F54" i="8" s="1"/>
  <c r="F55" i="8" s="1"/>
  <c r="F56" i="8" s="1"/>
  <c r="F57" i="8" s="1"/>
  <c r="F58" i="8" s="1"/>
  <c r="F59" i="8" s="1"/>
  <c r="F60" i="8" s="1"/>
  <c r="F61" i="8" s="1"/>
  <c r="F62" i="8" s="1"/>
  <c r="F63" i="8" s="1"/>
  <c r="F64" i="8" s="1"/>
  <c r="F65" i="8" s="1"/>
  <c r="F66" i="8" s="1"/>
  <c r="F67" i="8" s="1"/>
  <c r="F68" i="8" s="1"/>
  <c r="F69" i="8" s="1"/>
  <c r="F70" i="8" s="1"/>
  <c r="F71" i="8" s="1"/>
  <c r="F72" i="8" s="1"/>
  <c r="F73" i="8" s="1"/>
  <c r="F74" i="8" s="1"/>
  <c r="F75" i="8" s="1"/>
  <c r="F76" i="8" s="1"/>
  <c r="F77" i="8" s="1"/>
  <c r="F78" i="8" s="1"/>
  <c r="F79" i="8" s="1"/>
  <c r="F80" i="8" s="1"/>
  <c r="F81" i="8" s="1"/>
  <c r="F82" i="8" s="1"/>
  <c r="F83" i="8" s="1"/>
  <c r="F84" i="8" s="1"/>
  <c r="F85" i="8" s="1"/>
  <c r="F86" i="8" s="1"/>
  <c r="F87" i="8" s="1"/>
  <c r="F88" i="8" s="1"/>
  <c r="F89" i="8" s="1"/>
  <c r="F90" i="8" s="1"/>
  <c r="F91" i="8" s="1"/>
  <c r="F92" i="8" s="1"/>
  <c r="F93" i="8" s="1"/>
  <c r="F94" i="8" s="1"/>
  <c r="F95" i="8" s="1"/>
  <c r="F96" i="8" s="1"/>
  <c r="F97" i="8" s="1"/>
  <c r="F98" i="8" s="1"/>
  <c r="F99" i="8" s="1"/>
  <c r="F100" i="8" s="1"/>
  <c r="F101" i="8" s="1"/>
  <c r="F102" i="8" s="1"/>
  <c r="F103" i="8" s="1"/>
  <c r="F104" i="8" s="1"/>
  <c r="F105" i="8" s="1"/>
  <c r="F106" i="8" s="1"/>
  <c r="E6" i="9"/>
  <c r="B26" i="14" l="1"/>
  <c r="L105" i="15"/>
  <c r="E25" i="14"/>
  <c r="E7" i="9"/>
  <c r="E8" i="9" s="1"/>
  <c r="E9" i="9" s="1"/>
  <c r="E10" i="9" s="1"/>
  <c r="E11" i="9" s="1"/>
  <c r="E12" i="9" s="1"/>
  <c r="E13" i="9" s="1"/>
  <c r="E14" i="9" s="1"/>
  <c r="E15" i="9" s="1"/>
  <c r="E16" i="9" s="1"/>
  <c r="E17" i="9" s="1"/>
  <c r="E18" i="9" s="1"/>
  <c r="E19" i="9" s="1"/>
  <c r="E20" i="9" s="1"/>
  <c r="E21" i="9" s="1"/>
  <c r="E22" i="9" s="1"/>
  <c r="E23" i="9" s="1"/>
  <c r="E24" i="9" s="1"/>
  <c r="E25" i="9" s="1"/>
  <c r="E26" i="9" s="1"/>
  <c r="E27" i="9" s="1"/>
  <c r="E28" i="9" s="1"/>
  <c r="E29" i="9" s="1"/>
  <c r="E30" i="9" s="1"/>
  <c r="E31" i="9" s="1"/>
  <c r="E32" i="9" s="1"/>
  <c r="E33" i="9" s="1"/>
  <c r="E34" i="9" s="1"/>
  <c r="E35" i="9" s="1"/>
  <c r="E36" i="9" s="1"/>
  <c r="E37" i="9" s="1"/>
  <c r="E38" i="9" s="1"/>
  <c r="E39" i="9" s="1"/>
  <c r="E40" i="9" s="1"/>
  <c r="E41" i="9" s="1"/>
  <c r="E42" i="9" s="1"/>
  <c r="E43" i="9" s="1"/>
  <c r="E44" i="9" s="1"/>
  <c r="E45" i="9" s="1"/>
  <c r="E46" i="9" s="1"/>
  <c r="E47" i="9" s="1"/>
  <c r="E48" i="9" s="1"/>
  <c r="E49" i="9" s="1"/>
  <c r="E50" i="9" s="1"/>
  <c r="E51" i="9" s="1"/>
  <c r="E52" i="9" s="1"/>
  <c r="E53" i="9" s="1"/>
  <c r="E54" i="9" s="1"/>
  <c r="E55" i="9" s="1"/>
  <c r="E56" i="9" s="1"/>
  <c r="E57" i="9" s="1"/>
  <c r="E58" i="9" s="1"/>
  <c r="E59" i="9" s="1"/>
  <c r="E60" i="9" s="1"/>
  <c r="E61" i="9" s="1"/>
  <c r="E62" i="9" s="1"/>
  <c r="E63" i="9" s="1"/>
  <c r="E64" i="9" s="1"/>
  <c r="E65" i="9" s="1"/>
  <c r="E66" i="9" s="1"/>
  <c r="E67" i="9" s="1"/>
  <c r="E68" i="9" s="1"/>
  <c r="E69" i="9" s="1"/>
  <c r="E70" i="9" s="1"/>
  <c r="E71" i="9" s="1"/>
  <c r="E72" i="9" s="1"/>
  <c r="E73" i="9" s="1"/>
  <c r="E74" i="9" s="1"/>
  <c r="E75" i="9" s="1"/>
  <c r="E76" i="9" s="1"/>
  <c r="E77" i="9" s="1"/>
  <c r="E78" i="9" s="1"/>
  <c r="E79" i="9" s="1"/>
  <c r="E80" i="9" s="1"/>
  <c r="E81" i="9" s="1"/>
  <c r="E82" i="9" s="1"/>
  <c r="E83" i="9" s="1"/>
  <c r="E84" i="9" s="1"/>
  <c r="E85" i="9" s="1"/>
  <c r="E86" i="9" s="1"/>
  <c r="E87" i="9" s="1"/>
  <c r="E88" i="9" s="1"/>
  <c r="E89" i="9" s="1"/>
  <c r="E90" i="9" s="1"/>
  <c r="E91" i="9" s="1"/>
  <c r="E92" i="9" s="1"/>
  <c r="E93" i="9" s="1"/>
  <c r="E94" i="9" s="1"/>
  <c r="E95" i="9" s="1"/>
  <c r="E96" i="9" s="1"/>
  <c r="E97" i="9" s="1"/>
  <c r="E98" i="9" s="1"/>
  <c r="E99" i="9" s="1"/>
  <c r="E100" i="9" s="1"/>
  <c r="E101" i="9" s="1"/>
  <c r="E102" i="9" s="1"/>
  <c r="E103" i="9" s="1"/>
  <c r="E104" i="9" s="1"/>
  <c r="E105" i="9" s="1"/>
  <c r="E106" i="9" s="1"/>
  <c r="H15" i="14"/>
  <c r="H20" i="14" s="1"/>
  <c r="H25" i="14" s="1"/>
  <c r="H31" i="14" s="1"/>
  <c r="B3" i="14"/>
  <c r="A1" i="15" s="1"/>
  <c r="B9" i="14"/>
  <c r="C9" i="14"/>
  <c r="C26" i="14" l="1"/>
  <c r="L107" i="9"/>
  <c r="K100" i="9" s="1"/>
  <c r="F7" i="9"/>
  <c r="F8" i="9" s="1"/>
  <c r="F9" i="9" s="1"/>
  <c r="F10" i="9" s="1"/>
  <c r="F11" i="9" s="1"/>
  <c r="F12" i="9" s="1"/>
  <c r="F13" i="9" s="1"/>
  <c r="F14" i="9" s="1"/>
  <c r="F15" i="9" s="1"/>
  <c r="F16" i="9" s="1"/>
  <c r="F17" i="9" s="1"/>
  <c r="F18" i="9" s="1"/>
  <c r="F19" i="9" s="1"/>
  <c r="F20" i="9" s="1"/>
  <c r="F21" i="9" s="1"/>
  <c r="F22" i="9" s="1"/>
  <c r="F23" i="9" s="1"/>
  <c r="F24" i="9" s="1"/>
  <c r="F25" i="9" s="1"/>
  <c r="F26" i="9" s="1"/>
  <c r="F27" i="9" s="1"/>
  <c r="F28" i="9" s="1"/>
  <c r="F29" i="9" s="1"/>
  <c r="F30" i="9" s="1"/>
  <c r="F31" i="9" s="1"/>
  <c r="F32" i="9" s="1"/>
  <c r="F33" i="9" s="1"/>
  <c r="F34" i="9" s="1"/>
  <c r="F35" i="9" s="1"/>
  <c r="F36" i="9" s="1"/>
  <c r="F37" i="9" s="1"/>
  <c r="F38" i="9" s="1"/>
  <c r="F39" i="9" s="1"/>
  <c r="F40" i="9" s="1"/>
  <c r="F41" i="9" s="1"/>
  <c r="F42" i="9" s="1"/>
  <c r="F43" i="9" s="1"/>
  <c r="F44" i="9" s="1"/>
  <c r="F45" i="9" s="1"/>
  <c r="F46" i="9" s="1"/>
  <c r="F47" i="9" s="1"/>
  <c r="F48" i="9" s="1"/>
  <c r="F49" i="9" s="1"/>
  <c r="F50" i="9" s="1"/>
  <c r="F51" i="9" s="1"/>
  <c r="F52" i="9" s="1"/>
  <c r="F53" i="9" s="1"/>
  <c r="F54" i="9" s="1"/>
  <c r="F55" i="9" s="1"/>
  <c r="F56" i="9" s="1"/>
  <c r="F57" i="9" s="1"/>
  <c r="F58" i="9" s="1"/>
  <c r="F59" i="9" s="1"/>
  <c r="F60" i="9" s="1"/>
  <c r="F61" i="9" s="1"/>
  <c r="F62" i="9" s="1"/>
  <c r="F63" i="9" s="1"/>
  <c r="F64" i="9" s="1"/>
  <c r="F65" i="9" s="1"/>
  <c r="F66" i="9" s="1"/>
  <c r="F67" i="9" s="1"/>
  <c r="F68" i="9" s="1"/>
  <c r="F69" i="9" s="1"/>
  <c r="F70" i="9" s="1"/>
  <c r="F71" i="9" s="1"/>
  <c r="F72" i="9" s="1"/>
  <c r="F73" i="9" s="1"/>
  <c r="F74" i="9" s="1"/>
  <c r="F75" i="9" s="1"/>
  <c r="F76" i="9" s="1"/>
  <c r="F77" i="9" s="1"/>
  <c r="F78" i="9" s="1"/>
  <c r="F79" i="9" s="1"/>
  <c r="F80" i="9" s="1"/>
  <c r="F81" i="9" s="1"/>
  <c r="F82" i="9" s="1"/>
  <c r="F83" i="9" s="1"/>
  <c r="F84" i="9" s="1"/>
  <c r="F85" i="9" s="1"/>
  <c r="F86" i="9" s="1"/>
  <c r="F87" i="9" s="1"/>
  <c r="F88" i="9" s="1"/>
  <c r="F89" i="9" s="1"/>
  <c r="F90" i="9" s="1"/>
  <c r="F91" i="9" s="1"/>
  <c r="F92" i="9" s="1"/>
  <c r="F93" i="9" s="1"/>
  <c r="F94" i="9" s="1"/>
  <c r="F95" i="9" s="1"/>
  <c r="F96" i="9" s="1"/>
  <c r="F97" i="9" s="1"/>
  <c r="F98" i="9" s="1"/>
  <c r="F99" i="9" s="1"/>
  <c r="F100" i="9" s="1"/>
  <c r="F101" i="9" s="1"/>
  <c r="F102" i="9" s="1"/>
  <c r="F103" i="9" s="1"/>
  <c r="F104" i="9" s="1"/>
  <c r="F105" i="9" s="1"/>
  <c r="F106" i="9" s="1"/>
  <c r="E6" i="10"/>
  <c r="B30" i="14" l="1"/>
  <c r="N105" i="15"/>
  <c r="E26" i="14"/>
  <c r="E7" i="10"/>
  <c r="E8" i="10" s="1"/>
  <c r="E9" i="10" s="1"/>
  <c r="E10" i="10" s="1"/>
  <c r="E11" i="10" s="1"/>
  <c r="E12" i="10" s="1"/>
  <c r="E13" i="10" s="1"/>
  <c r="E14" i="10" s="1"/>
  <c r="E15" i="10" s="1"/>
  <c r="E16" i="10" s="1"/>
  <c r="E17" i="10" s="1"/>
  <c r="E18" i="10" s="1"/>
  <c r="E19" i="10" s="1"/>
  <c r="E20" i="10" s="1"/>
  <c r="E21" i="10" s="1"/>
  <c r="E22" i="10" s="1"/>
  <c r="E23" i="10" s="1"/>
  <c r="E24" i="10" s="1"/>
  <c r="E25" i="10" s="1"/>
  <c r="E26" i="10" s="1"/>
  <c r="E27" i="10" s="1"/>
  <c r="E28" i="10" s="1"/>
  <c r="E29" i="10" s="1"/>
  <c r="E30" i="10" s="1"/>
  <c r="E31" i="10" s="1"/>
  <c r="E32" i="10" s="1"/>
  <c r="E33" i="10" s="1"/>
  <c r="E34" i="10" s="1"/>
  <c r="E35" i="10" s="1"/>
  <c r="E36" i="10" s="1"/>
  <c r="E37" i="10" s="1"/>
  <c r="E38" i="10" s="1"/>
  <c r="E39" i="10" s="1"/>
  <c r="E40" i="10" s="1"/>
  <c r="E41" i="10" s="1"/>
  <c r="E42" i="10" s="1"/>
  <c r="E43" i="10" s="1"/>
  <c r="E44" i="10" s="1"/>
  <c r="E45" i="10" s="1"/>
  <c r="E46" i="10" s="1"/>
  <c r="E47" i="10" s="1"/>
  <c r="E48" i="10" s="1"/>
  <c r="E49" i="10" s="1"/>
  <c r="E50" i="10" s="1"/>
  <c r="E51" i="10" s="1"/>
  <c r="E52" i="10" s="1"/>
  <c r="E53" i="10" s="1"/>
  <c r="E54" i="10" s="1"/>
  <c r="E55" i="10" s="1"/>
  <c r="E56" i="10" s="1"/>
  <c r="E57" i="10" s="1"/>
  <c r="E58" i="10" s="1"/>
  <c r="E59" i="10" s="1"/>
  <c r="E60" i="10" s="1"/>
  <c r="E61" i="10" s="1"/>
  <c r="E62" i="10" s="1"/>
  <c r="E63" i="10" s="1"/>
  <c r="E64" i="10" s="1"/>
  <c r="E65" i="10" s="1"/>
  <c r="E66" i="10" s="1"/>
  <c r="E67" i="10" s="1"/>
  <c r="E68" i="10" s="1"/>
  <c r="E69" i="10" s="1"/>
  <c r="E70" i="10" s="1"/>
  <c r="E71" i="10" s="1"/>
  <c r="E72" i="10" s="1"/>
  <c r="E73" i="10" s="1"/>
  <c r="E74" i="10" s="1"/>
  <c r="E75" i="10" s="1"/>
  <c r="E76" i="10" s="1"/>
  <c r="E77" i="10" s="1"/>
  <c r="E78" i="10" s="1"/>
  <c r="E79" i="10" s="1"/>
  <c r="E80" i="10" s="1"/>
  <c r="E81" i="10" s="1"/>
  <c r="E82" i="10" s="1"/>
  <c r="E83" i="10" s="1"/>
  <c r="E84" i="10" s="1"/>
  <c r="E85" i="10" s="1"/>
  <c r="E86" i="10" s="1"/>
  <c r="E87" i="10" s="1"/>
  <c r="E88" i="10" s="1"/>
  <c r="E89" i="10" s="1"/>
  <c r="E90" i="10" s="1"/>
  <c r="E91" i="10" s="1"/>
  <c r="E92" i="10" s="1"/>
  <c r="E93" i="10" s="1"/>
  <c r="E94" i="10" s="1"/>
  <c r="E95" i="10" s="1"/>
  <c r="E96" i="10" s="1"/>
  <c r="E97" i="10" s="1"/>
  <c r="E98" i="10" s="1"/>
  <c r="E99" i="10" s="1"/>
  <c r="E100" i="10" s="1"/>
  <c r="E101" i="10" s="1"/>
  <c r="E102" i="10" s="1"/>
  <c r="E103" i="10" s="1"/>
  <c r="E104" i="10" s="1"/>
  <c r="E105" i="10" s="1"/>
  <c r="E106" i="10" s="1"/>
  <c r="O105" i="15"/>
  <c r="Q105" i="15"/>
  <c r="M105" i="15"/>
  <c r="K105" i="15"/>
  <c r="C105" i="15"/>
  <c r="I105" i="15"/>
  <c r="G105" i="15"/>
  <c r="E105" i="15"/>
  <c r="J71" i="1"/>
  <c r="D69" i="15" s="1"/>
  <c r="T69" i="15" s="1"/>
  <c r="U69" i="15" s="1"/>
  <c r="J72" i="1"/>
  <c r="D70" i="15" s="1"/>
  <c r="T70" i="15" s="1"/>
  <c r="U70" i="15" s="1"/>
  <c r="J73" i="1"/>
  <c r="D71" i="15" s="1"/>
  <c r="T71" i="15" s="1"/>
  <c r="U71" i="15" s="1"/>
  <c r="J74" i="1"/>
  <c r="D72" i="15" s="1"/>
  <c r="T72" i="15" s="1"/>
  <c r="U72" i="15" s="1"/>
  <c r="J75" i="1"/>
  <c r="D73" i="15" s="1"/>
  <c r="T73" i="15" s="1"/>
  <c r="U73" i="15" s="1"/>
  <c r="J76" i="1"/>
  <c r="D74" i="15" s="1"/>
  <c r="T74" i="15" s="1"/>
  <c r="U74" i="15" s="1"/>
  <c r="J77" i="1"/>
  <c r="D75" i="15" s="1"/>
  <c r="T75" i="15" s="1"/>
  <c r="U75" i="15" s="1"/>
  <c r="J78" i="1"/>
  <c r="D76" i="15" s="1"/>
  <c r="T76" i="15" s="1"/>
  <c r="U76" i="15" s="1"/>
  <c r="J79" i="1"/>
  <c r="D77" i="15" s="1"/>
  <c r="T77" i="15" s="1"/>
  <c r="U77" i="15" s="1"/>
  <c r="J80" i="1"/>
  <c r="D78" i="15" s="1"/>
  <c r="T78" i="15" s="1"/>
  <c r="U78" i="15" s="1"/>
  <c r="J81" i="1"/>
  <c r="D79" i="15" s="1"/>
  <c r="T79" i="15" s="1"/>
  <c r="U79" i="15" s="1"/>
  <c r="J82" i="1"/>
  <c r="D80" i="15" s="1"/>
  <c r="T80" i="15" s="1"/>
  <c r="U80" i="15" s="1"/>
  <c r="J83" i="1"/>
  <c r="D81" i="15" s="1"/>
  <c r="T81" i="15" s="1"/>
  <c r="U81" i="15" s="1"/>
  <c r="J84" i="1"/>
  <c r="D82" i="15" s="1"/>
  <c r="T82" i="15" s="1"/>
  <c r="U82" i="15" s="1"/>
  <c r="J85" i="1"/>
  <c r="D83" i="15" s="1"/>
  <c r="T83" i="15" s="1"/>
  <c r="U83" i="15" s="1"/>
  <c r="J86" i="1"/>
  <c r="D84" i="15" s="1"/>
  <c r="T84" i="15" s="1"/>
  <c r="U84" i="15" s="1"/>
  <c r="J87" i="1"/>
  <c r="D85" i="15" s="1"/>
  <c r="T85" i="15" s="1"/>
  <c r="U85" i="15" s="1"/>
  <c r="J88" i="1"/>
  <c r="D86" i="15" s="1"/>
  <c r="T86" i="15" s="1"/>
  <c r="U86" i="15" s="1"/>
  <c r="J89" i="1"/>
  <c r="D87" i="15" s="1"/>
  <c r="T87" i="15" s="1"/>
  <c r="U87" i="15" s="1"/>
  <c r="J90" i="1"/>
  <c r="D88" i="15" s="1"/>
  <c r="T88" i="15" s="1"/>
  <c r="U88" i="15" s="1"/>
  <c r="J91" i="1"/>
  <c r="D89" i="15" s="1"/>
  <c r="T89" i="15" s="1"/>
  <c r="U89" i="15" s="1"/>
  <c r="J92" i="1"/>
  <c r="D90" i="15" s="1"/>
  <c r="T90" i="15" s="1"/>
  <c r="U90" i="15" s="1"/>
  <c r="J93" i="1"/>
  <c r="D91" i="15" s="1"/>
  <c r="T91" i="15" s="1"/>
  <c r="U91" i="15" s="1"/>
  <c r="J94" i="1"/>
  <c r="D92" i="15" s="1"/>
  <c r="T92" i="15" s="1"/>
  <c r="U92" i="15" s="1"/>
  <c r="J95" i="1"/>
  <c r="D93" i="15" s="1"/>
  <c r="T93" i="15" s="1"/>
  <c r="U93" i="15" s="1"/>
  <c r="J96" i="1"/>
  <c r="D94" i="15" s="1"/>
  <c r="T94" i="15" s="1"/>
  <c r="U94" i="15" s="1"/>
  <c r="J97" i="1"/>
  <c r="D95" i="15" s="1"/>
  <c r="T95" i="15" s="1"/>
  <c r="U95" i="15" s="1"/>
  <c r="J98" i="1"/>
  <c r="D96" i="15" s="1"/>
  <c r="T96" i="15" s="1"/>
  <c r="U96" i="15" s="1"/>
  <c r="J99" i="1"/>
  <c r="D97" i="15" s="1"/>
  <c r="T97" i="15" s="1"/>
  <c r="U97" i="15" s="1"/>
  <c r="J100" i="1"/>
  <c r="D98" i="15" s="1"/>
  <c r="T98" i="15" s="1"/>
  <c r="U98" i="15" s="1"/>
  <c r="J101" i="1"/>
  <c r="D99" i="15" s="1"/>
  <c r="T99" i="15" s="1"/>
  <c r="U99" i="15" s="1"/>
  <c r="J102" i="1"/>
  <c r="D100" i="15" s="1"/>
  <c r="T100" i="15" s="1"/>
  <c r="U100" i="15" s="1"/>
  <c r="J103" i="1"/>
  <c r="D101" i="15" s="1"/>
  <c r="T101" i="15" s="1"/>
  <c r="U101" i="15" s="1"/>
  <c r="C30" i="14" l="1"/>
  <c r="L107" i="10"/>
  <c r="K100" i="10" s="1"/>
  <c r="F7" i="10"/>
  <c r="F8" i="10" s="1"/>
  <c r="F9" i="10" s="1"/>
  <c r="F10" i="10" s="1"/>
  <c r="F11" i="10" s="1"/>
  <c r="F12" i="10" s="1"/>
  <c r="F13" i="10" s="1"/>
  <c r="F14" i="10" s="1"/>
  <c r="F15" i="10" s="1"/>
  <c r="F16" i="10" s="1"/>
  <c r="F17" i="10" s="1"/>
  <c r="F18" i="10" s="1"/>
  <c r="F19" i="10" s="1"/>
  <c r="F20" i="10" s="1"/>
  <c r="F21" i="10" s="1"/>
  <c r="F22" i="10" s="1"/>
  <c r="F23" i="10" s="1"/>
  <c r="F24" i="10" s="1"/>
  <c r="F25" i="10" s="1"/>
  <c r="F26" i="10" s="1"/>
  <c r="F27" i="10" s="1"/>
  <c r="F28" i="10" s="1"/>
  <c r="F29" i="10" s="1"/>
  <c r="F30" i="10" s="1"/>
  <c r="F31" i="10" s="1"/>
  <c r="F32" i="10" s="1"/>
  <c r="F33" i="10" s="1"/>
  <c r="F34" i="10" s="1"/>
  <c r="F35" i="10" s="1"/>
  <c r="F36" i="10" s="1"/>
  <c r="F37" i="10" s="1"/>
  <c r="F38" i="10" s="1"/>
  <c r="F39" i="10" s="1"/>
  <c r="F40" i="10" s="1"/>
  <c r="F41" i="10" s="1"/>
  <c r="F42" i="10" s="1"/>
  <c r="F43" i="10" s="1"/>
  <c r="F44" i="10" s="1"/>
  <c r="F45" i="10" s="1"/>
  <c r="F46" i="10" s="1"/>
  <c r="F47" i="10" s="1"/>
  <c r="F48" i="10" s="1"/>
  <c r="F49" i="10" s="1"/>
  <c r="F50" i="10" s="1"/>
  <c r="F51" i="10" s="1"/>
  <c r="F52" i="10" s="1"/>
  <c r="F53" i="10" s="1"/>
  <c r="F54" i="10" s="1"/>
  <c r="F55" i="10" s="1"/>
  <c r="F56" i="10" s="1"/>
  <c r="F57" i="10" s="1"/>
  <c r="F58" i="10" s="1"/>
  <c r="F59" i="10" s="1"/>
  <c r="F60" i="10" s="1"/>
  <c r="F61" i="10" s="1"/>
  <c r="F62" i="10" s="1"/>
  <c r="F63" i="10" s="1"/>
  <c r="F64" i="10" s="1"/>
  <c r="F65" i="10" s="1"/>
  <c r="F66" i="10" s="1"/>
  <c r="F67" i="10" s="1"/>
  <c r="F68" i="10" s="1"/>
  <c r="F69" i="10" s="1"/>
  <c r="F70" i="10" s="1"/>
  <c r="F71" i="10" s="1"/>
  <c r="F72" i="10" s="1"/>
  <c r="F73" i="10" s="1"/>
  <c r="F74" i="10" s="1"/>
  <c r="F75" i="10" s="1"/>
  <c r="F76" i="10" s="1"/>
  <c r="F77" i="10" s="1"/>
  <c r="F78" i="10" s="1"/>
  <c r="F79" i="10" s="1"/>
  <c r="F80" i="10" s="1"/>
  <c r="F81" i="10" s="1"/>
  <c r="F82" i="10" s="1"/>
  <c r="F83" i="10" s="1"/>
  <c r="F84" i="10" s="1"/>
  <c r="F85" i="10" s="1"/>
  <c r="F86" i="10" s="1"/>
  <c r="F87" i="10" s="1"/>
  <c r="F88" i="10" s="1"/>
  <c r="F89" i="10" s="1"/>
  <c r="F90" i="10" s="1"/>
  <c r="F91" i="10" s="1"/>
  <c r="F92" i="10" s="1"/>
  <c r="F93" i="10" s="1"/>
  <c r="F94" i="10" s="1"/>
  <c r="F95" i="10" s="1"/>
  <c r="F96" i="10" s="1"/>
  <c r="F97" i="10" s="1"/>
  <c r="F98" i="10" s="1"/>
  <c r="F99" i="10" s="1"/>
  <c r="F100" i="10" s="1"/>
  <c r="F101" i="10" s="1"/>
  <c r="F102" i="10" s="1"/>
  <c r="F103" i="10" s="1"/>
  <c r="F104" i="10" s="1"/>
  <c r="F105" i="10" s="1"/>
  <c r="F106" i="10" s="1"/>
  <c r="E6" i="11"/>
  <c r="B31" i="14" l="1"/>
  <c r="L107" i="11"/>
  <c r="P105" i="15"/>
  <c r="E30" i="14"/>
  <c r="E7" i="11"/>
  <c r="E8" i="11" s="1"/>
  <c r="E9" i="11" s="1"/>
  <c r="E10" i="11" s="1"/>
  <c r="E11" i="11" s="1"/>
  <c r="E12" i="11" s="1"/>
  <c r="E13" i="11" s="1"/>
  <c r="E14" i="11" s="1"/>
  <c r="E15" i="11" s="1"/>
  <c r="E16" i="11" s="1"/>
  <c r="E17" i="11" s="1"/>
  <c r="E18" i="11" s="1"/>
  <c r="E19" i="11" s="1"/>
  <c r="E20" i="11" s="1"/>
  <c r="E21" i="11" s="1"/>
  <c r="E22" i="11" s="1"/>
  <c r="E23" i="11" s="1"/>
  <c r="E24" i="11" s="1"/>
  <c r="E25" i="11" s="1"/>
  <c r="E26" i="11" s="1"/>
  <c r="E27" i="11" s="1"/>
  <c r="E28" i="11" s="1"/>
  <c r="E29" i="11" s="1"/>
  <c r="E30" i="11" s="1"/>
  <c r="E31" i="11" s="1"/>
  <c r="E32" i="11" s="1"/>
  <c r="E33" i="11" s="1"/>
  <c r="E34" i="11" s="1"/>
  <c r="E35" i="11" s="1"/>
  <c r="E36" i="11" s="1"/>
  <c r="E37" i="11" s="1"/>
  <c r="E38" i="11" s="1"/>
  <c r="E39" i="11" s="1"/>
  <c r="E40" i="11" s="1"/>
  <c r="E41" i="11" s="1"/>
  <c r="E42" i="11" s="1"/>
  <c r="E43" i="11" s="1"/>
  <c r="E44" i="11" s="1"/>
  <c r="E45" i="11" s="1"/>
  <c r="E46" i="11" s="1"/>
  <c r="E47" i="11" s="1"/>
  <c r="E48" i="11" s="1"/>
  <c r="E49" i="11" s="1"/>
  <c r="E50" i="11" s="1"/>
  <c r="E51" i="11" s="1"/>
  <c r="E52" i="11" s="1"/>
  <c r="E53" i="11" s="1"/>
  <c r="E54" i="11" s="1"/>
  <c r="E55" i="11" s="1"/>
  <c r="E56" i="11" s="1"/>
  <c r="E57" i="11" s="1"/>
  <c r="E58" i="11" s="1"/>
  <c r="E59" i="11" s="1"/>
  <c r="E60" i="11" s="1"/>
  <c r="E61" i="11" s="1"/>
  <c r="E62" i="11" s="1"/>
  <c r="E63" i="11" s="1"/>
  <c r="E64" i="11" s="1"/>
  <c r="E65" i="11" s="1"/>
  <c r="E66" i="11" s="1"/>
  <c r="E67" i="11" s="1"/>
  <c r="E68" i="11" s="1"/>
  <c r="E69" i="11" s="1"/>
  <c r="E70" i="11" s="1"/>
  <c r="E71" i="11" s="1"/>
  <c r="E72" i="11" s="1"/>
  <c r="E73" i="11" s="1"/>
  <c r="E74" i="11" s="1"/>
  <c r="E75" i="11" s="1"/>
  <c r="E76" i="11" s="1"/>
  <c r="E77" i="11" s="1"/>
  <c r="E78" i="11" s="1"/>
  <c r="E79" i="11" s="1"/>
  <c r="E80" i="11" s="1"/>
  <c r="E81" i="11" s="1"/>
  <c r="E82" i="11" s="1"/>
  <c r="E83" i="11" s="1"/>
  <c r="E84" i="11" s="1"/>
  <c r="E85" i="11" s="1"/>
  <c r="E86" i="11" s="1"/>
  <c r="E87" i="11" s="1"/>
  <c r="E88" i="11" s="1"/>
  <c r="E89" i="11" s="1"/>
  <c r="E90" i="11" s="1"/>
  <c r="E91" i="11" s="1"/>
  <c r="E92" i="11" s="1"/>
  <c r="E93" i="11" s="1"/>
  <c r="E94" i="11" s="1"/>
  <c r="E95" i="11" s="1"/>
  <c r="E96" i="11" s="1"/>
  <c r="E97" i="11" s="1"/>
  <c r="E98" i="11" s="1"/>
  <c r="E99" i="11" s="1"/>
  <c r="E100" i="11" s="1"/>
  <c r="E101" i="11" s="1"/>
  <c r="E102" i="11" s="1"/>
  <c r="E103" i="11" s="1"/>
  <c r="E104" i="11" s="1"/>
  <c r="E105" i="11" s="1"/>
  <c r="E106" i="11" s="1"/>
  <c r="K100" i="11" l="1"/>
  <c r="R105" i="15"/>
  <c r="E31" i="14"/>
  <c r="F7" i="11"/>
  <c r="F8" i="11" s="1"/>
  <c r="F9" i="11" s="1"/>
  <c r="F10" i="11" s="1"/>
  <c r="F11" i="11" s="1"/>
  <c r="F12" i="11" s="1"/>
  <c r="F13" i="11" s="1"/>
  <c r="F14" i="11" s="1"/>
  <c r="F15" i="11" s="1"/>
  <c r="F16" i="11" s="1"/>
  <c r="F17" i="11" s="1"/>
  <c r="F18" i="11" s="1"/>
  <c r="F19" i="11" s="1"/>
  <c r="F20" i="11" s="1"/>
  <c r="F21" i="11" s="1"/>
  <c r="F22" i="11" s="1"/>
  <c r="F23" i="11" s="1"/>
  <c r="F24" i="11" s="1"/>
  <c r="F25" i="11" s="1"/>
  <c r="F26" i="11" s="1"/>
  <c r="F27" i="11" s="1"/>
  <c r="F28" i="11" s="1"/>
  <c r="F29" i="11" s="1"/>
  <c r="F30" i="11" s="1"/>
  <c r="F31" i="11" s="1"/>
  <c r="F32" i="11" s="1"/>
  <c r="F33" i="11" s="1"/>
  <c r="F34" i="11" s="1"/>
  <c r="F35" i="11" s="1"/>
  <c r="F36" i="11" s="1"/>
  <c r="F37" i="11" s="1"/>
  <c r="F38" i="11" s="1"/>
  <c r="F39" i="11" s="1"/>
  <c r="F40" i="11" s="1"/>
  <c r="F41" i="11" s="1"/>
  <c r="F42" i="11" s="1"/>
  <c r="F43" i="11" s="1"/>
  <c r="F44" i="11" s="1"/>
  <c r="F45" i="11" s="1"/>
  <c r="F46" i="11" s="1"/>
  <c r="F47" i="11" s="1"/>
  <c r="F48" i="11" s="1"/>
  <c r="F49" i="11" s="1"/>
  <c r="F50" i="11" s="1"/>
  <c r="F51" i="11" s="1"/>
  <c r="F52" i="11" s="1"/>
  <c r="F53" i="11" s="1"/>
  <c r="F54" i="11" s="1"/>
  <c r="F55" i="11" s="1"/>
  <c r="F56" i="11" s="1"/>
  <c r="F57" i="11" s="1"/>
  <c r="F58" i="11" s="1"/>
  <c r="F59" i="11" s="1"/>
  <c r="F60" i="11" s="1"/>
  <c r="F61" i="11" s="1"/>
  <c r="F62" i="11" s="1"/>
  <c r="F63" i="11" s="1"/>
  <c r="F64" i="11" s="1"/>
  <c r="F65" i="11" s="1"/>
  <c r="F66" i="11" s="1"/>
  <c r="F67" i="11" s="1"/>
  <c r="F68" i="11" s="1"/>
  <c r="F69" i="11" s="1"/>
  <c r="F70" i="11" s="1"/>
  <c r="F71" i="11" s="1"/>
  <c r="F72" i="11" s="1"/>
  <c r="F73" i="11" s="1"/>
  <c r="F74" i="11" s="1"/>
  <c r="F75" i="11" s="1"/>
  <c r="F76" i="11" s="1"/>
  <c r="F77" i="11" s="1"/>
  <c r="F78" i="11" s="1"/>
  <c r="F79" i="11" s="1"/>
  <c r="F80" i="11" s="1"/>
  <c r="F81" i="11" s="1"/>
  <c r="F82" i="11" s="1"/>
  <c r="F83" i="11" s="1"/>
  <c r="F84" i="11" s="1"/>
  <c r="F85" i="11" s="1"/>
  <c r="F86" i="11" s="1"/>
  <c r="F87" i="11" s="1"/>
  <c r="F88" i="11" s="1"/>
  <c r="F89" i="11" s="1"/>
  <c r="F90" i="11" s="1"/>
  <c r="F91" i="11" s="1"/>
  <c r="F92" i="11" s="1"/>
  <c r="F93" i="11" s="1"/>
  <c r="F94" i="11" s="1"/>
  <c r="F95" i="11" s="1"/>
  <c r="F96" i="11" s="1"/>
  <c r="F97" i="11" s="1"/>
  <c r="F98" i="11" s="1"/>
  <c r="F99" i="11" s="1"/>
  <c r="F100" i="11" s="1"/>
  <c r="F101" i="11" s="1"/>
  <c r="F102" i="11" s="1"/>
  <c r="F103" i="11" s="1"/>
  <c r="F104" i="11" s="1"/>
  <c r="F105" i="11" s="1"/>
  <c r="F106" i="11" s="1"/>
  <c r="C31" i="14"/>
  <c r="J11" i="1"/>
  <c r="J21" i="1"/>
  <c r="D19" i="15" s="1"/>
  <c r="T19" i="15" s="1"/>
  <c r="U19" i="15" s="1"/>
  <c r="J13" i="1"/>
  <c r="K13" i="1" s="1"/>
  <c r="L13" i="1" s="1"/>
  <c r="J9" i="1"/>
  <c r="J18" i="1"/>
  <c r="D16" i="15" s="1"/>
  <c r="T16" i="15" s="1"/>
  <c r="U16" i="15" s="1"/>
  <c r="J15" i="1"/>
  <c r="J24" i="1"/>
  <c r="D22" i="15" s="1"/>
  <c r="T22" i="15" s="1"/>
  <c r="U22" i="15" s="1"/>
  <c r="J8" i="1"/>
  <c r="J20" i="1"/>
  <c r="D18" i="15" s="1"/>
  <c r="T18" i="15" s="1"/>
  <c r="U18" i="15" s="1"/>
  <c r="J22" i="1"/>
  <c r="D20" i="15" s="1"/>
  <c r="T20" i="15" s="1"/>
  <c r="U20" i="15" s="1"/>
  <c r="J23" i="1"/>
  <c r="D21" i="15" s="1"/>
  <c r="T21" i="15" s="1"/>
  <c r="U21" i="15" s="1"/>
  <c r="J12" i="1"/>
  <c r="K12" i="1" s="1"/>
  <c r="L12" i="1" s="1"/>
  <c r="J17" i="1"/>
  <c r="J14" i="1"/>
  <c r="J6" i="1"/>
  <c r="J10" i="1"/>
  <c r="K10" i="1" s="1"/>
  <c r="L10" i="1" s="1"/>
  <c r="J19" i="1"/>
  <c r="D17" i="15" s="1"/>
  <c r="T17" i="15" s="1"/>
  <c r="U17" i="15" s="1"/>
  <c r="J25" i="1"/>
  <c r="D23" i="15" s="1"/>
  <c r="T23" i="15" s="1"/>
  <c r="U23" i="15" s="1"/>
  <c r="J26" i="1"/>
  <c r="D24" i="15" s="1"/>
  <c r="T24" i="15" s="1"/>
  <c r="U24" i="15" s="1"/>
  <c r="J27" i="1"/>
  <c r="D25" i="15" s="1"/>
  <c r="T25" i="15" s="1"/>
  <c r="U25" i="15" s="1"/>
  <c r="J28" i="1"/>
  <c r="D26" i="15" s="1"/>
  <c r="T26" i="15" s="1"/>
  <c r="U26" i="15" s="1"/>
  <c r="J29" i="1"/>
  <c r="D27" i="15" s="1"/>
  <c r="T27" i="15" s="1"/>
  <c r="U27" i="15" s="1"/>
  <c r="J30" i="1"/>
  <c r="D28" i="15" s="1"/>
  <c r="T28" i="15" s="1"/>
  <c r="U28" i="15" s="1"/>
  <c r="J31" i="1"/>
  <c r="D29" i="15" s="1"/>
  <c r="T29" i="15" s="1"/>
  <c r="U29" i="15" s="1"/>
  <c r="J32" i="1"/>
  <c r="D30" i="15" s="1"/>
  <c r="T30" i="15" s="1"/>
  <c r="U30" i="15" s="1"/>
  <c r="J33" i="1"/>
  <c r="D31" i="15" s="1"/>
  <c r="T31" i="15" s="1"/>
  <c r="U31" i="15" s="1"/>
  <c r="J34" i="1"/>
  <c r="D32" i="15" s="1"/>
  <c r="T32" i="15" s="1"/>
  <c r="U32" i="15" s="1"/>
  <c r="J35" i="1"/>
  <c r="D33" i="15" s="1"/>
  <c r="T33" i="15" s="1"/>
  <c r="U33" i="15" s="1"/>
  <c r="J36" i="1"/>
  <c r="D34" i="15" s="1"/>
  <c r="T34" i="15" s="1"/>
  <c r="U34" i="15" s="1"/>
  <c r="J37" i="1"/>
  <c r="D35" i="15" s="1"/>
  <c r="T35" i="15" s="1"/>
  <c r="U35" i="15" s="1"/>
  <c r="J38" i="1"/>
  <c r="D36" i="15" s="1"/>
  <c r="T36" i="15" s="1"/>
  <c r="U36" i="15" s="1"/>
  <c r="J39" i="1"/>
  <c r="D37" i="15" s="1"/>
  <c r="T37" i="15" s="1"/>
  <c r="U37" i="15" s="1"/>
  <c r="J40" i="1"/>
  <c r="D38" i="15" s="1"/>
  <c r="T38" i="15" s="1"/>
  <c r="U38" i="15" s="1"/>
  <c r="J41" i="1"/>
  <c r="D39" i="15" s="1"/>
  <c r="T39" i="15" s="1"/>
  <c r="U39" i="15" s="1"/>
  <c r="J42" i="1"/>
  <c r="D40" i="15" s="1"/>
  <c r="T40" i="15" s="1"/>
  <c r="U40" i="15" s="1"/>
  <c r="J43" i="1"/>
  <c r="D41" i="15" s="1"/>
  <c r="T41" i="15" s="1"/>
  <c r="U41" i="15" s="1"/>
  <c r="J44" i="1"/>
  <c r="D42" i="15" s="1"/>
  <c r="T42" i="15" s="1"/>
  <c r="U42" i="15" s="1"/>
  <c r="J45" i="1"/>
  <c r="D43" i="15" s="1"/>
  <c r="T43" i="15" s="1"/>
  <c r="U43" i="15" s="1"/>
  <c r="J46" i="1"/>
  <c r="D44" i="15" s="1"/>
  <c r="T44" i="15" s="1"/>
  <c r="U44" i="15" s="1"/>
  <c r="J47" i="1"/>
  <c r="D45" i="15" s="1"/>
  <c r="T45" i="15" s="1"/>
  <c r="U45" i="15" s="1"/>
  <c r="J48" i="1"/>
  <c r="D46" i="15" s="1"/>
  <c r="T46" i="15" s="1"/>
  <c r="U46" i="15" s="1"/>
  <c r="J49" i="1"/>
  <c r="D47" i="15" s="1"/>
  <c r="T47" i="15" s="1"/>
  <c r="U47" i="15" s="1"/>
  <c r="J50" i="1"/>
  <c r="D48" i="15" s="1"/>
  <c r="T48" i="15" s="1"/>
  <c r="U48" i="15" s="1"/>
  <c r="J51" i="1"/>
  <c r="D49" i="15" s="1"/>
  <c r="T49" i="15" s="1"/>
  <c r="U49" i="15" s="1"/>
  <c r="J52" i="1"/>
  <c r="D50" i="15" s="1"/>
  <c r="T50" i="15" s="1"/>
  <c r="U50" i="15" s="1"/>
  <c r="J53" i="1"/>
  <c r="D51" i="15" s="1"/>
  <c r="T51" i="15" s="1"/>
  <c r="U51" i="15" s="1"/>
  <c r="J54" i="1"/>
  <c r="D52" i="15" s="1"/>
  <c r="T52" i="15" s="1"/>
  <c r="U52" i="15" s="1"/>
  <c r="J55" i="1"/>
  <c r="D53" i="15" s="1"/>
  <c r="T53" i="15" s="1"/>
  <c r="U53" i="15" s="1"/>
  <c r="J56" i="1"/>
  <c r="D54" i="15" s="1"/>
  <c r="T54" i="15" s="1"/>
  <c r="U54" i="15" s="1"/>
  <c r="J57" i="1"/>
  <c r="D55" i="15" s="1"/>
  <c r="T55" i="15" s="1"/>
  <c r="U55" i="15" s="1"/>
  <c r="J58" i="1"/>
  <c r="D56" i="15" s="1"/>
  <c r="T56" i="15" s="1"/>
  <c r="U56" i="15" s="1"/>
  <c r="J59" i="1"/>
  <c r="D57" i="15" s="1"/>
  <c r="T57" i="15" s="1"/>
  <c r="U57" i="15" s="1"/>
  <c r="J60" i="1"/>
  <c r="D58" i="15" s="1"/>
  <c r="T58" i="15" s="1"/>
  <c r="U58" i="15" s="1"/>
  <c r="J61" i="1"/>
  <c r="D59" i="15" s="1"/>
  <c r="T59" i="15" s="1"/>
  <c r="U59" i="15" s="1"/>
  <c r="J62" i="1"/>
  <c r="D60" i="15" s="1"/>
  <c r="T60" i="15" s="1"/>
  <c r="U60" i="15" s="1"/>
  <c r="J63" i="1"/>
  <c r="D61" i="15" s="1"/>
  <c r="T61" i="15" s="1"/>
  <c r="U61" i="15" s="1"/>
  <c r="J64" i="1"/>
  <c r="D62" i="15" s="1"/>
  <c r="T62" i="15" s="1"/>
  <c r="U62" i="15" s="1"/>
  <c r="J65" i="1"/>
  <c r="D63" i="15" s="1"/>
  <c r="T63" i="15" s="1"/>
  <c r="U63" i="15" s="1"/>
  <c r="J66" i="1"/>
  <c r="D64" i="15" s="1"/>
  <c r="T64" i="15" s="1"/>
  <c r="U64" i="15" s="1"/>
  <c r="J67" i="1"/>
  <c r="D65" i="15" s="1"/>
  <c r="T65" i="15" s="1"/>
  <c r="U65" i="15" s="1"/>
  <c r="J68" i="1"/>
  <c r="D66" i="15" s="1"/>
  <c r="T66" i="15" s="1"/>
  <c r="U66" i="15" s="1"/>
  <c r="J69" i="1"/>
  <c r="D67" i="15" s="1"/>
  <c r="T67" i="15" s="1"/>
  <c r="U67" i="15" s="1"/>
  <c r="J70" i="1"/>
  <c r="D68" i="15" s="1"/>
  <c r="T68" i="15" s="1"/>
  <c r="U68" i="15" s="1"/>
  <c r="J104" i="1"/>
  <c r="J105" i="1"/>
  <c r="D103" i="15" s="1"/>
  <c r="T103" i="15" s="1"/>
  <c r="U103" i="15" s="1"/>
  <c r="J106" i="1"/>
  <c r="D104" i="15" s="1"/>
  <c r="T104" i="15" s="1"/>
  <c r="U104" i="15" s="1"/>
  <c r="K6" i="1" l="1"/>
  <c r="L6" i="1" s="1"/>
  <c r="D15" i="15"/>
  <c r="T15" i="15" s="1"/>
  <c r="U15" i="15" s="1"/>
  <c r="K17" i="1"/>
  <c r="K15" i="1"/>
  <c r="L15" i="1" s="1"/>
  <c r="K8" i="1" s="1"/>
  <c r="L8" i="1" s="1"/>
  <c r="D6" i="15" s="1"/>
  <c r="T6" i="15" s="1"/>
  <c r="U6" i="15" s="1"/>
  <c r="K14" i="1"/>
  <c r="L14" i="1" s="1"/>
  <c r="D12" i="15" s="1"/>
  <c r="T12" i="15" s="1"/>
  <c r="U12" i="15" s="1"/>
  <c r="K11" i="1"/>
  <c r="L11" i="1" s="1"/>
  <c r="D9" i="15" s="1"/>
  <c r="T9" i="15" s="1"/>
  <c r="U9" i="15" s="1"/>
  <c r="D11" i="15"/>
  <c r="T11" i="15" s="1"/>
  <c r="U11" i="15" s="1"/>
  <c r="D10" i="15"/>
  <c r="T10" i="15" s="1"/>
  <c r="U10" i="15" s="1"/>
  <c r="D8" i="15"/>
  <c r="T8" i="15" s="1"/>
  <c r="U8" i="15" s="1"/>
  <c r="D102" i="15"/>
  <c r="T102" i="15" s="1"/>
  <c r="U102" i="15" s="1"/>
  <c r="D13" i="15" l="1"/>
  <c r="T13" i="15" s="1"/>
  <c r="U13" i="15" s="1"/>
  <c r="D4" i="15"/>
  <c r="T4" i="15" s="1"/>
  <c r="U4" i="15" s="1"/>
  <c r="F9" i="14"/>
  <c r="I10" i="14" s="1"/>
  <c r="E22" i="14" l="1"/>
  <c r="I21" i="14" s="1"/>
  <c r="E27" i="14" l="1"/>
  <c r="I26" i="14" s="1"/>
  <c r="J16" i="1" l="1"/>
  <c r="J7" i="1"/>
  <c r="K7" i="1" s="1"/>
  <c r="L7" i="1" s="1"/>
  <c r="K16" i="1" l="1"/>
  <c r="L16" i="1" s="1"/>
  <c r="K9" i="1" s="1"/>
  <c r="L9" i="1" s="1"/>
  <c r="D7" i="15" s="1"/>
  <c r="T7" i="15" s="1"/>
  <c r="U7" i="15" s="1"/>
  <c r="D5" i="15"/>
  <c r="T5" i="15" s="1"/>
  <c r="U5" i="15" s="1"/>
  <c r="L107" i="1" l="1"/>
  <c r="K100" i="1" s="1"/>
  <c r="D14" i="15"/>
  <c r="T14" i="15" s="1"/>
  <c r="U14" i="15" s="1"/>
  <c r="U105" i="15" s="1"/>
  <c r="E34" i="14" s="1"/>
  <c r="E32" i="14"/>
  <c r="I32" i="14" s="1"/>
  <c r="F8" i="1"/>
  <c r="D105" i="15" l="1"/>
  <c r="E15" i="14" s="1"/>
  <c r="T105" i="15"/>
  <c r="F9" i="1"/>
  <c r="F10" i="1" s="1"/>
  <c r="F11" i="1" s="1"/>
  <c r="F12" i="1" s="1"/>
  <c r="F13" i="1" s="1"/>
  <c r="F14" i="1" s="1"/>
  <c r="F15" i="1" s="1"/>
  <c r="F16" i="1" s="1"/>
  <c r="F17" i="1" s="1"/>
  <c r="F18" i="1" s="1"/>
  <c r="F19" i="1" s="1"/>
  <c r="F20" i="1" s="1"/>
  <c r="F21" i="1" s="1"/>
  <c r="F22" i="1" s="1"/>
  <c r="F23" i="1" s="1"/>
  <c r="F24" i="1" s="1"/>
  <c r="F25" i="1" s="1"/>
  <c r="F26" i="1" s="1"/>
  <c r="F27" i="1" s="1"/>
  <c r="F28" i="1" s="1"/>
  <c r="F29" i="1" s="1"/>
  <c r="F30" i="1" s="1"/>
  <c r="F31" i="1" s="1"/>
  <c r="F32" i="1" s="1"/>
  <c r="F33" i="1" s="1"/>
  <c r="F34" i="1" s="1"/>
  <c r="F35" i="1" s="1"/>
  <c r="F36" i="1" s="1"/>
  <c r="F37" i="1" s="1"/>
  <c r="F38" i="1" s="1"/>
  <c r="F39" i="1" s="1"/>
  <c r="F40" i="1" s="1"/>
  <c r="F41" i="1" s="1"/>
  <c r="F42" i="1" s="1"/>
  <c r="F43" i="1" s="1"/>
  <c r="F44" i="1" s="1"/>
  <c r="F45" i="1" s="1"/>
  <c r="F46" i="1" s="1"/>
  <c r="F47" i="1" s="1"/>
  <c r="F48" i="1" s="1"/>
  <c r="F49" i="1" s="1"/>
  <c r="F50" i="1" s="1"/>
  <c r="F51" i="1" s="1"/>
  <c r="F52" i="1" s="1"/>
  <c r="F53" i="1" s="1"/>
  <c r="F54" i="1" s="1"/>
  <c r="F55" i="1" s="1"/>
  <c r="F56" i="1" s="1"/>
  <c r="F57" i="1" s="1"/>
  <c r="F58" i="1" s="1"/>
  <c r="F59" i="1" s="1"/>
  <c r="F60" i="1" s="1"/>
  <c r="F61" i="1" s="1"/>
  <c r="F62" i="1" s="1"/>
  <c r="F63" i="1" s="1"/>
  <c r="F64" i="1" s="1"/>
  <c r="F65" i="1" s="1"/>
  <c r="F66" i="1" s="1"/>
  <c r="F67" i="1" s="1"/>
  <c r="F68" i="1" s="1"/>
  <c r="F69" i="1" s="1"/>
  <c r="F70" i="1" s="1"/>
  <c r="F71" i="1" s="1"/>
  <c r="F72" i="1" s="1"/>
  <c r="F73" i="1" s="1"/>
  <c r="F74" i="1" s="1"/>
  <c r="F75" i="1" s="1"/>
  <c r="F76" i="1" s="1"/>
  <c r="F77" i="1" s="1"/>
  <c r="F78" i="1" s="1"/>
  <c r="F79" i="1" s="1"/>
  <c r="F80" i="1" s="1"/>
  <c r="F81" i="1" s="1"/>
  <c r="F82" i="1" s="1"/>
  <c r="F83" i="1" s="1"/>
  <c r="F84" i="1" s="1"/>
  <c r="F85" i="1" s="1"/>
  <c r="F86" i="1" s="1"/>
  <c r="F87" i="1" s="1"/>
  <c r="F88" i="1" s="1"/>
  <c r="F89" i="1" s="1"/>
  <c r="F90" i="1" s="1"/>
  <c r="F91" i="1" s="1"/>
  <c r="F92" i="1" s="1"/>
  <c r="F93" i="1" s="1"/>
  <c r="F94" i="1" s="1"/>
  <c r="F95" i="1" s="1"/>
  <c r="F96" i="1" s="1"/>
  <c r="F97" i="1" s="1"/>
  <c r="F98" i="1" s="1"/>
  <c r="F99" i="1" s="1"/>
  <c r="F100" i="1" s="1"/>
  <c r="F101" i="1" s="1"/>
  <c r="F102" i="1" s="1"/>
  <c r="F103" i="1" s="1"/>
  <c r="F104" i="1" s="1"/>
  <c r="F105" i="1" s="1"/>
  <c r="F106" i="1" s="1"/>
  <c r="C15" i="14" l="1"/>
  <c r="E2" i="15" l="1"/>
  <c r="G2" i="15" l="1"/>
  <c r="I2" i="15" l="1"/>
  <c r="K2" i="15" l="1"/>
  <c r="M2" i="15" l="1"/>
  <c r="E8" i="1" l="1"/>
  <c r="O2" i="15" l="1"/>
  <c r="E9" i="1"/>
  <c r="E10" i="1" s="1"/>
  <c r="E11" i="1" s="1"/>
  <c r="E12" i="1" s="1"/>
  <c r="E13" i="1" s="1"/>
  <c r="E14" i="1" s="1"/>
  <c r="E15" i="1" s="1"/>
  <c r="E16" i="1" s="1"/>
  <c r="E17" i="1" s="1"/>
  <c r="E18" i="1" s="1"/>
  <c r="E19" i="1" s="1"/>
  <c r="E20" i="1" s="1"/>
  <c r="E21" i="1" s="1"/>
  <c r="E22" i="1" s="1"/>
  <c r="E23" i="1" s="1"/>
  <c r="E24" i="1" s="1"/>
  <c r="E25" i="1" s="1"/>
  <c r="E26" i="1" s="1"/>
  <c r="E27" i="1" s="1"/>
  <c r="E28" i="1" s="1"/>
  <c r="E29" i="1" s="1"/>
  <c r="E30" i="1" s="1"/>
  <c r="E31" i="1" s="1"/>
  <c r="E32" i="1" s="1"/>
  <c r="E33" i="1" s="1"/>
  <c r="E34" i="1" s="1"/>
  <c r="E35" i="1" s="1"/>
  <c r="E36" i="1" s="1"/>
  <c r="E37" i="1" s="1"/>
  <c r="E38" i="1" s="1"/>
  <c r="E39" i="1" s="1"/>
  <c r="E40" i="1" s="1"/>
  <c r="E41" i="1" s="1"/>
  <c r="E42" i="1" s="1"/>
  <c r="E43" i="1" s="1"/>
  <c r="E44" i="1" s="1"/>
  <c r="E45" i="1" s="1"/>
  <c r="E46" i="1" s="1"/>
  <c r="E47" i="1" s="1"/>
  <c r="E48" i="1" s="1"/>
  <c r="E49" i="1" s="1"/>
  <c r="E50" i="1" s="1"/>
  <c r="E51" i="1" s="1"/>
  <c r="E52" i="1" s="1"/>
  <c r="E53" i="1" s="1"/>
  <c r="E54" i="1" s="1"/>
  <c r="E55" i="1" s="1"/>
  <c r="E56" i="1" s="1"/>
  <c r="E57" i="1" s="1"/>
  <c r="E58" i="1" s="1"/>
  <c r="E59" i="1" s="1"/>
  <c r="E60" i="1" s="1"/>
  <c r="E61" i="1" s="1"/>
  <c r="E62" i="1" s="1"/>
  <c r="E63" i="1" s="1"/>
  <c r="E64" i="1" s="1"/>
  <c r="E65" i="1" s="1"/>
  <c r="E66" i="1" s="1"/>
  <c r="E67" i="1" s="1"/>
  <c r="E68" i="1" s="1"/>
  <c r="E69" i="1" s="1"/>
  <c r="E70" i="1" s="1"/>
  <c r="E71" i="1" s="1"/>
  <c r="E72" i="1" s="1"/>
  <c r="E73" i="1" s="1"/>
  <c r="E74" i="1" s="1"/>
  <c r="E75" i="1" s="1"/>
  <c r="E76" i="1" s="1"/>
  <c r="E77" i="1" s="1"/>
  <c r="E78" i="1" s="1"/>
  <c r="E79" i="1" s="1"/>
  <c r="E80" i="1" s="1"/>
  <c r="E81" i="1" s="1"/>
  <c r="E82" i="1" s="1"/>
  <c r="E83" i="1" s="1"/>
  <c r="E84" i="1" s="1"/>
  <c r="E85" i="1" s="1"/>
  <c r="E86" i="1" s="1"/>
  <c r="E87" i="1" s="1"/>
  <c r="E88" i="1" s="1"/>
  <c r="E89" i="1" s="1"/>
  <c r="E90" i="1" s="1"/>
  <c r="E91" i="1" s="1"/>
  <c r="E92" i="1" s="1"/>
  <c r="E93" i="1" s="1"/>
  <c r="E94" i="1" s="1"/>
  <c r="E95" i="1" s="1"/>
  <c r="E96" i="1" s="1"/>
  <c r="E97" i="1" s="1"/>
  <c r="E98" i="1" s="1"/>
  <c r="E99" i="1" s="1"/>
  <c r="E100" i="1" s="1"/>
  <c r="E101" i="1" s="1"/>
  <c r="E102" i="1" s="1"/>
  <c r="E103" i="1" s="1"/>
  <c r="E104" i="1" s="1"/>
  <c r="E105" i="1" s="1"/>
  <c r="E106" i="1" s="1"/>
  <c r="Q2" i="15" l="1"/>
  <c r="E17" i="14" l="1"/>
  <c r="I16" i="14" l="1"/>
  <c r="E35" i="14"/>
  <c r="E37" i="14" s="1"/>
  <c r="S105" i="15"/>
</calcChain>
</file>

<file path=xl/sharedStrings.xml><?xml version="1.0" encoding="utf-8"?>
<sst xmlns="http://schemas.openxmlformats.org/spreadsheetml/2006/main" count="505" uniqueCount="131">
  <si>
    <t xml:space="preserve">Top Up </t>
  </si>
  <si>
    <t xml:space="preserve">Employer Name: </t>
  </si>
  <si>
    <t>Work Period Start</t>
  </si>
  <si>
    <t>Work Period End</t>
  </si>
  <si>
    <t>Yukon Essential Workers Income Support Program</t>
  </si>
  <si>
    <t>YES</t>
  </si>
  <si>
    <t>NO</t>
  </si>
  <si>
    <t>TOTAL REBATE</t>
  </si>
  <si>
    <t>ADVANCE</t>
  </si>
  <si>
    <t>ACTUAL</t>
  </si>
  <si>
    <t>Regular</t>
  </si>
  <si>
    <t>Premium + Regular</t>
  </si>
  <si>
    <t>Rate Type</t>
  </si>
  <si>
    <t xml:space="preserve">Summary </t>
  </si>
  <si>
    <t>Worksheet</t>
  </si>
  <si>
    <t>Period Start</t>
  </si>
  <si>
    <t>Period End</t>
  </si>
  <si>
    <t>Forecast</t>
  </si>
  <si>
    <t>Advance</t>
  </si>
  <si>
    <t>Payment #</t>
  </si>
  <si>
    <t>Payment Amount</t>
  </si>
  <si>
    <t>TOTAL</t>
  </si>
  <si>
    <t>FINAL</t>
  </si>
  <si>
    <t xml:space="preserve">Vendor ID: </t>
  </si>
  <si>
    <t>Period 1 Hours</t>
  </si>
  <si>
    <t xml:space="preserve">Period 1 Subsidy </t>
  </si>
  <si>
    <t xml:space="preserve">Period 2 Hours </t>
  </si>
  <si>
    <t xml:space="preserve">Period 2 Subsidy </t>
  </si>
  <si>
    <t>Period 3 Hours</t>
  </si>
  <si>
    <t xml:space="preserve">Period 3 Subsidy </t>
  </si>
  <si>
    <t>Period 4 Hours</t>
  </si>
  <si>
    <t xml:space="preserve">Period 4 Subsidy </t>
  </si>
  <si>
    <t>Period 5 Hours</t>
  </si>
  <si>
    <t xml:space="preserve">Period 5 Subsidy </t>
  </si>
  <si>
    <t>Period 6 Hours</t>
  </si>
  <si>
    <t xml:space="preserve">Period 6 Subsidy </t>
  </si>
  <si>
    <t>Period 7 Hours</t>
  </si>
  <si>
    <t xml:space="preserve">Period 7 Subsidy </t>
  </si>
  <si>
    <t>Period 8 Hours</t>
  </si>
  <si>
    <t xml:space="preserve">Period 8 Subsidy </t>
  </si>
  <si>
    <t>Total Rebate for Employee</t>
  </si>
  <si>
    <t>Health - Cargivers</t>
  </si>
  <si>
    <t>Health - Hospital personnel</t>
  </si>
  <si>
    <t>Health - Workers in medical facilties</t>
  </si>
  <si>
    <t>Health - Manufacturers, technicians, logistics and warehouse operators and distributors and retailers</t>
  </si>
  <si>
    <t>Health - Public health and/or community health workers</t>
  </si>
  <si>
    <t>Health - Blood and plasma donors</t>
  </si>
  <si>
    <t>Health - Workes that manage health plans, billing and health information</t>
  </si>
  <si>
    <t>Health - Workers performing cybersecurity functions at healthcare and public health facilities</t>
  </si>
  <si>
    <t>Health - Workers performing security, incident management, and emergency operations functions at or on behalf of healthcare entities</t>
  </si>
  <si>
    <t>Health - Workers who support food, shelter, and social services</t>
  </si>
  <si>
    <t>Health - Pharmacy employees</t>
  </si>
  <si>
    <t>Health - Workers performing mortuary services</t>
  </si>
  <si>
    <t>Health - Workers who coordinate with other organizations to ensure the proper recovery, handling, identification, transportation, tracking, storage, and disposal of human remains and personal effects</t>
  </si>
  <si>
    <t>Health - Workers who provide critical personal support services in-home</t>
  </si>
  <si>
    <t xml:space="preserve">Health - Workers who provide mental health, counselling and addictions services, including for Indigenous and isolated communities </t>
  </si>
  <si>
    <t>Food - Workers supporting groceries, pharmacies and other outlets that sell food and beverage products</t>
  </si>
  <si>
    <t>Food - Restaurant employees necessary to support take-out and food delivery operations</t>
  </si>
  <si>
    <t xml:space="preserve">Food - Food manufacturer employees and their supplier employees </t>
  </si>
  <si>
    <t>Food - Workers including those employed in animal food, feed, by-product and ingredient production, processing, packaging, and distribution</t>
  </si>
  <si>
    <t xml:space="preserve">Food - Agriculture and aquaculture workers and support service workers </t>
  </si>
  <si>
    <t xml:space="preserve">Food - Food, feed and beverage warehouse workers and vendor-managed inventory controllers </t>
  </si>
  <si>
    <t xml:space="preserve">Food - Workers supporting the sanitation of all food manufacturing processes and operations from wholesale to retail </t>
  </si>
  <si>
    <t xml:space="preserve">Food - Company in-house cafeterias used to feed employees. </t>
  </si>
  <si>
    <t xml:space="preserve">Food - Workers in food testing labs </t>
  </si>
  <si>
    <t>Food - Employees of companies engaged in the production of chemicals, medicines, vaccines, and other substances used by the food and agriculture industry</t>
  </si>
  <si>
    <t>Food - Animal agriculture workers to include those employed in veterinary health</t>
  </si>
  <si>
    <t>Food - Employees engaged in the manufacture and maintenance of equipment and other infrastructure</t>
  </si>
  <si>
    <t xml:space="preserve">Communications - Technicians, operators, call-centres, wireline and wireless providers, cable service providers, satellite operations, Internet Exchange Points, and manufacturers and distributors of communications equipment and services </t>
  </si>
  <si>
    <t>Communications - Workers who support radio, television, and media service</t>
  </si>
  <si>
    <t>Communications - Workers at independent system operators and regional transmission organizations</t>
  </si>
  <si>
    <t>Communications - Engineers, technicians and associated personnel</t>
  </si>
  <si>
    <t>Communications - Central office personnel to maintain and operate central office, data centres, and other network office facilities</t>
  </si>
  <si>
    <t>Communications - Customer service and support staff</t>
  </si>
  <si>
    <t xml:space="preserve">Communications - Dispatchers involved with service repair, restoration, and supply chain operations. </t>
  </si>
  <si>
    <t xml:space="preserve">Communications - Critical corporate support functions </t>
  </si>
  <si>
    <t xml:space="preserve">Information Technology </t>
  </si>
  <si>
    <t xml:space="preserve">Electricity - Workers in call centres and fleet maintenance technicians </t>
  </si>
  <si>
    <t>Electricity - IT and OT technology staff – for EMS and (SCADA) systems</t>
  </si>
  <si>
    <t xml:space="preserve">Electricity - Vegetation management crews and traffic workers who support them </t>
  </si>
  <si>
    <t xml:space="preserve">Electricity - Environmental remediation and/or monitoring technicians </t>
  </si>
  <si>
    <t xml:space="preserve">Electricity - Workers needed to support electric vehicle charging stations and electricity distribution systems that support them </t>
  </si>
  <si>
    <t xml:space="preserve">Signatures </t>
  </si>
  <si>
    <t>ADVANCE FORECAST</t>
  </si>
  <si>
    <t>Advance Period</t>
  </si>
  <si>
    <t>Advance @ 90%</t>
  </si>
  <si>
    <t>Processed By</t>
  </si>
  <si>
    <t>Approved By</t>
  </si>
  <si>
    <t xml:space="preserve">Date </t>
  </si>
  <si>
    <t>Date</t>
  </si>
  <si>
    <t>Period</t>
  </si>
  <si>
    <t>Actual Total</t>
  </si>
  <si>
    <t>Request Date:</t>
  </si>
  <si>
    <t>Subsidy</t>
  </si>
  <si>
    <t>Paystub provided for this period?</t>
  </si>
  <si>
    <t>Employee's First Name</t>
  </si>
  <si>
    <t>Employee's  Last Name</t>
  </si>
  <si>
    <t xml:space="preserve">Employee's Essential Occupation </t>
  </si>
  <si>
    <t>Hourly Rate             (no less than $13.71, no more than $20.00)</t>
  </si>
  <si>
    <t>Regular Worked Hours (Excludes OT and nonworked STAT)</t>
  </si>
  <si>
    <t xml:space="preserve">BUSINESS NAME: </t>
  </si>
  <si>
    <t>Employee's Last Name</t>
  </si>
  <si>
    <t>Is This Employee a Nominee?</t>
  </si>
  <si>
    <t>Has the Employee Agreement Form been Provided?</t>
  </si>
  <si>
    <t>Employee's Address</t>
  </si>
  <si>
    <t xml:space="preserve">Is your application Completed and Signed? </t>
  </si>
  <si>
    <t xml:space="preserve">Is your business Active/In Compliance with Corporate Affairs? </t>
  </si>
  <si>
    <t xml:space="preserve">Did you provide Proof of Eligiblity? </t>
  </si>
  <si>
    <t xml:space="preserve">Business Name: </t>
  </si>
  <si>
    <t>Total Hours For Employee - CANNOT EXCEED 640 HOURS</t>
  </si>
  <si>
    <t>Work Period Start - CAN'T BE BEFORE OCT 15</t>
  </si>
  <si>
    <t>Work Period End - CAN'T BE AFTER FEBRUARY 15</t>
  </si>
  <si>
    <t xml:space="preserve">Employer Compensation </t>
  </si>
  <si>
    <t>Employee Payout</t>
  </si>
  <si>
    <t>Hours to Date - Cannot Exceed 640</t>
  </si>
  <si>
    <t>$100 Compensation</t>
  </si>
  <si>
    <t>Hourly Rate             (no less than $13.71, no more than $20.00); update if required</t>
  </si>
  <si>
    <t>Employee's Essential Occupation; update if required</t>
  </si>
  <si>
    <t>Is this employee's primary residence during the program in Yukon?</t>
  </si>
  <si>
    <t>LEGAL BUSINESS NAME</t>
  </si>
  <si>
    <t>Hourly Top Up</t>
  </si>
  <si>
    <t>ENTER BUSINESS NAME HERE</t>
  </si>
  <si>
    <t>2. Identify employees’ ESSENTIAL OCCUPATION in Period One and it will carry through to subsequent periods. If an employee changes position later on, this field can be updated in the applicable period</t>
  </si>
  <si>
    <t xml:space="preserve">3. Update WORK PERIOD START and WORK PERIOD END to match your payroll/paystub for that reporting period. </t>
  </si>
  <si>
    <t xml:space="preserve">4. HOURLY RATE must match the amount on the paystub for that pay period (including hourly premium, if applicable). </t>
  </si>
  <si>
    <t xml:space="preserve">5. REGULAR HOURS WORKED must match the regular hours recorded on the paystub for that pay period. Do not include OT or non-worked statutory holiday hours. </t>
  </si>
  <si>
    <t>6. SUBSIDY will automatically calculate unless employees’ hourly rate is not between $13.71 and $20.00, if WORK PERIOD START date is before Oct 15, 2020 and if WORK PERIOD END date is after February 15, 2021.</t>
  </si>
  <si>
    <t>KEEP IN MIND</t>
  </si>
  <si>
    <t>INSTRUCTIONS:</t>
  </si>
  <si>
    <t xml:space="preserve">o Employees’ total hours CANNOT exceed 640
o Program period CANNOT exceed 16 weeks  
o First day of program CANNOT be before Oct 15, 2020
o Last day of program CANNOT be after FEB 15, 2021
</t>
  </si>
  <si>
    <r>
      <t>1. Complete the tab labelled “Information Sheet-Complete 1</t>
    </r>
    <r>
      <rPr>
        <vertAlign val="superscript"/>
        <sz val="18"/>
        <color theme="1"/>
        <rFont val="Nunito Sans"/>
      </rPr>
      <t>st</t>
    </r>
    <r>
      <rPr>
        <sz val="18"/>
        <color theme="1"/>
        <rFont val="Nunito Sans"/>
      </rPr>
      <t>”. The names of the employees will be transferred to the other tabs. All applying employees’ information must be entered on this page. After completing, proceed to PERIOD ONE. Each tab represents a pay period.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</si>
</sst>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quot;$&quot;* #,##0.00_);_(&quot;$&quot;* \(#,##0.00\);_(&quot;$&quot;* &quot;-&quot;??_);_(@_)"/>
  </numFmts>
  <fonts count="37" x14ac:knownFonts="1">
    <font>
      <sz val="11"/>
      <color theme="1"/>
      <name val="Calibri"/>
      <family val="2"/>
      <scheme val="minor"/>
    </font>
    <font>
      <sz val="11"/>
      <color theme="1"/>
      <name val="Calibri"/>
      <family val="2"/>
      <scheme val="minor"/>
    </font>
    <font>
      <u/>
      <sz val="11"/>
      <color theme="10"/>
      <name val="Calibri"/>
      <family val="2"/>
      <scheme val="minor"/>
    </font>
    <font>
      <sz val="11"/>
      <color theme="1"/>
      <name val="Arial"/>
      <family val="2"/>
    </font>
    <font>
      <b/>
      <sz val="11"/>
      <color theme="1"/>
      <name val="Arial"/>
      <family val="2"/>
    </font>
    <font>
      <b/>
      <sz val="12"/>
      <color theme="1"/>
      <name val="Arial"/>
      <family val="2"/>
    </font>
    <font>
      <b/>
      <sz val="22"/>
      <color theme="0"/>
      <name val="Arial"/>
      <family val="2"/>
    </font>
    <font>
      <sz val="12"/>
      <color theme="1"/>
      <name val="Arial"/>
      <family val="2"/>
    </font>
    <font>
      <b/>
      <sz val="14"/>
      <color theme="1"/>
      <name val="Arial"/>
      <family val="2"/>
    </font>
    <font>
      <b/>
      <sz val="18"/>
      <color theme="0"/>
      <name val="Arial"/>
      <family val="2"/>
    </font>
    <font>
      <b/>
      <sz val="13"/>
      <color theme="1"/>
      <name val="Arial"/>
      <family val="2"/>
    </font>
    <font>
      <b/>
      <sz val="13"/>
      <name val="Arial"/>
      <family val="2"/>
    </font>
    <font>
      <sz val="13"/>
      <color theme="1"/>
      <name val="Arial"/>
      <family val="2"/>
    </font>
    <font>
      <sz val="12"/>
      <name val="Arial"/>
      <family val="2"/>
    </font>
    <font>
      <sz val="12"/>
      <color rgb="FFFF0000"/>
      <name val="Arial"/>
      <family val="2"/>
    </font>
    <font>
      <sz val="2"/>
      <color theme="1"/>
      <name val="Arial"/>
      <family val="2"/>
    </font>
    <font>
      <b/>
      <sz val="16"/>
      <color theme="0" tint="-4.9989318521683403E-2"/>
      <name val="Calibri"/>
      <family val="2"/>
      <scheme val="minor"/>
    </font>
    <font>
      <b/>
      <sz val="12"/>
      <color theme="1"/>
      <name val="Calibri"/>
      <family val="2"/>
      <scheme val="minor"/>
    </font>
    <font>
      <sz val="12"/>
      <color theme="1"/>
      <name val="Calibri"/>
      <family val="2"/>
      <scheme val="minor"/>
    </font>
    <font>
      <b/>
      <sz val="16"/>
      <color theme="1"/>
      <name val="Calibri"/>
      <family val="2"/>
      <scheme val="minor"/>
    </font>
    <font>
      <sz val="16"/>
      <color theme="1"/>
      <name val="Calibri"/>
      <family val="2"/>
      <scheme val="minor"/>
    </font>
    <font>
      <b/>
      <sz val="16"/>
      <color theme="0"/>
      <name val="Arial"/>
      <family val="2"/>
    </font>
    <font>
      <sz val="11"/>
      <color theme="1"/>
      <name val="Arial"/>
      <family val="2"/>
    </font>
    <font>
      <sz val="11"/>
      <color theme="1"/>
      <name val="Nunito Sans"/>
    </font>
    <font>
      <b/>
      <sz val="11"/>
      <color theme="1"/>
      <name val="Nunito Sans"/>
    </font>
    <font>
      <b/>
      <sz val="11"/>
      <color rgb="FF000000"/>
      <name val="Arial"/>
      <family val="2"/>
    </font>
    <font>
      <sz val="11"/>
      <color theme="1"/>
      <name val="Arial"/>
      <family val="2"/>
    </font>
    <font>
      <b/>
      <sz val="20"/>
      <color theme="1"/>
      <name val="Arial"/>
      <family val="2"/>
    </font>
    <font>
      <b/>
      <u/>
      <sz val="13"/>
      <color theme="10"/>
      <name val="Arial"/>
      <family val="2"/>
    </font>
    <font>
      <b/>
      <sz val="22"/>
      <color theme="1"/>
      <name val="Nunito Sans"/>
    </font>
    <font>
      <sz val="18"/>
      <color theme="1"/>
      <name val="Nunito Sans"/>
    </font>
    <font>
      <vertAlign val="superscript"/>
      <sz val="18"/>
      <color theme="1"/>
      <name val="Nunito Sans"/>
    </font>
    <font>
      <sz val="18"/>
      <color theme="1"/>
      <name val="Calibri"/>
      <family val="2"/>
      <scheme val="minor"/>
    </font>
    <font>
      <sz val="16"/>
      <color theme="1"/>
      <name val="Nunito Sans"/>
    </font>
    <font>
      <b/>
      <sz val="16"/>
      <color rgb="FFFF0000"/>
      <name val="Nunito Sans"/>
    </font>
    <font>
      <sz val="16"/>
      <color rgb="FFFF0000"/>
      <name val="Nunito Sans"/>
    </font>
    <font>
      <sz val="18"/>
      <color rgb="FFFF0000"/>
      <name val="Nunito Sans"/>
    </font>
  </fonts>
  <fills count="10">
    <fill>
      <patternFill patternType="none"/>
    </fill>
    <fill>
      <patternFill patternType="gray125"/>
    </fill>
    <fill>
      <patternFill patternType="solid">
        <fgColor theme="0" tint="-0.14999847407452621"/>
        <bgColor indexed="64"/>
      </patternFill>
    </fill>
    <fill>
      <patternFill patternType="solid">
        <fgColor rgb="FFFFC000"/>
        <bgColor indexed="64"/>
      </patternFill>
    </fill>
    <fill>
      <patternFill patternType="solid">
        <fgColor rgb="FF0070C0"/>
        <bgColor indexed="64"/>
      </patternFill>
    </fill>
    <fill>
      <patternFill patternType="solid">
        <fgColor theme="1"/>
        <bgColor indexed="64"/>
      </patternFill>
    </fill>
    <fill>
      <patternFill patternType="solid">
        <fgColor theme="8" tint="0.79998168889431442"/>
        <bgColor indexed="64"/>
      </patternFill>
    </fill>
    <fill>
      <patternFill patternType="solid">
        <fgColor rgb="FF00CC5C"/>
        <bgColor indexed="64"/>
      </patternFill>
    </fill>
    <fill>
      <patternFill patternType="solid">
        <fgColor theme="2" tint="-9.9978637043366805E-2"/>
        <bgColor indexed="64"/>
      </patternFill>
    </fill>
    <fill>
      <patternFill patternType="solid">
        <fgColor rgb="FFFFFF00"/>
        <bgColor indexed="64"/>
      </patternFill>
    </fill>
  </fills>
  <borders count="5">
    <border>
      <left/>
      <right/>
      <top/>
      <bottom/>
      <diagonal/>
    </border>
    <border>
      <left/>
      <right/>
      <top/>
      <bottom style="thin">
        <color indexed="64"/>
      </bottom>
      <diagonal/>
    </border>
    <border>
      <left/>
      <right/>
      <top/>
      <bottom style="double">
        <color indexed="64"/>
      </bottom>
      <diagonal/>
    </border>
    <border>
      <left/>
      <right style="thick">
        <color auto="1"/>
      </right>
      <top/>
      <bottom/>
      <diagonal/>
    </border>
    <border>
      <left style="thick">
        <color auto="1"/>
      </left>
      <right/>
      <top/>
      <bottom/>
      <diagonal/>
    </border>
  </borders>
  <cellStyleXfs count="4">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22" fillId="0" borderId="0"/>
  </cellStyleXfs>
  <cellXfs count="173">
    <xf numFmtId="0" fontId="0" fillId="0" borderId="0" xfId="0"/>
    <xf numFmtId="0" fontId="0" fillId="0" borderId="0" xfId="0" applyAlignment="1">
      <alignment horizontal="left"/>
    </xf>
    <xf numFmtId="0" fontId="3" fillId="0" borderId="0" xfId="0" applyFont="1" applyAlignment="1" applyProtection="1">
      <alignment horizontal="center" vertical="center"/>
      <protection locked="0"/>
    </xf>
    <xf numFmtId="0" fontId="3" fillId="0" borderId="0" xfId="0" applyFont="1" applyAlignment="1" applyProtection="1">
      <alignment wrapText="1"/>
      <protection locked="0"/>
    </xf>
    <xf numFmtId="0" fontId="3" fillId="0" borderId="0" xfId="0" applyFont="1" applyProtection="1">
      <protection locked="0"/>
    </xf>
    <xf numFmtId="0" fontId="3" fillId="0" borderId="0" xfId="0" applyFont="1" applyProtection="1"/>
    <xf numFmtId="0" fontId="5" fillId="4" borderId="0" xfId="0" applyFont="1" applyFill="1" applyAlignment="1" applyProtection="1">
      <alignment horizontal="center" vertical="top" wrapText="1"/>
    </xf>
    <xf numFmtId="0" fontId="3" fillId="0" borderId="0" xfId="0" applyFont="1" applyAlignment="1" applyProtection="1">
      <alignment horizontal="center" wrapText="1"/>
      <protection locked="0"/>
    </xf>
    <xf numFmtId="0" fontId="5" fillId="0" borderId="0" xfId="0" applyFont="1" applyProtection="1">
      <protection locked="0"/>
    </xf>
    <xf numFmtId="0" fontId="7" fillId="0" borderId="0" xfId="0" applyFont="1" applyProtection="1">
      <protection locked="0"/>
    </xf>
    <xf numFmtId="0" fontId="5" fillId="0" borderId="0" xfId="0" applyFont="1" applyBorder="1" applyAlignment="1" applyProtection="1">
      <alignment horizontal="center"/>
      <protection locked="0"/>
    </xf>
    <xf numFmtId="0" fontId="5" fillId="0" borderId="0" xfId="0" applyFont="1" applyProtection="1"/>
    <xf numFmtId="0" fontId="7" fillId="0" borderId="0" xfId="0" applyFont="1" applyProtection="1"/>
    <xf numFmtId="0" fontId="5" fillId="0" borderId="0" xfId="0" applyFont="1" applyBorder="1" applyProtection="1"/>
    <xf numFmtId="0" fontId="7" fillId="0" borderId="0" xfId="0" applyFont="1" applyAlignment="1" applyProtection="1">
      <alignment horizontal="center" vertical="center"/>
      <protection locked="0"/>
    </xf>
    <xf numFmtId="0" fontId="5" fillId="0" borderId="0" xfId="0" applyFont="1" applyAlignment="1" applyProtection="1">
      <alignment horizontal="center" wrapText="1"/>
      <protection locked="0"/>
    </xf>
    <xf numFmtId="0" fontId="5" fillId="0" borderId="0" xfId="0" applyFont="1" applyBorder="1" applyProtection="1">
      <protection locked="0"/>
    </xf>
    <xf numFmtId="0" fontId="5" fillId="0" borderId="0" xfId="0" applyFont="1" applyBorder="1" applyAlignment="1" applyProtection="1">
      <alignment horizontal="center" wrapText="1"/>
      <protection locked="0"/>
    </xf>
    <xf numFmtId="0" fontId="5" fillId="0" borderId="0" xfId="0" applyFont="1" applyAlignment="1" applyProtection="1">
      <alignment wrapText="1"/>
      <protection locked="0"/>
    </xf>
    <xf numFmtId="0" fontId="5" fillId="0" borderId="0" xfId="0" applyFont="1" applyAlignment="1" applyProtection="1">
      <alignment horizontal="right" wrapText="1"/>
    </xf>
    <xf numFmtId="0" fontId="5" fillId="0" borderId="0" xfId="0" applyFont="1" applyAlignment="1" applyProtection="1">
      <alignment horizontal="center" vertical="center" wrapText="1"/>
    </xf>
    <xf numFmtId="0" fontId="5" fillId="0" borderId="0" xfId="0" applyFont="1" applyAlignment="1" applyProtection="1">
      <alignment wrapText="1"/>
    </xf>
    <xf numFmtId="0" fontId="5" fillId="0" borderId="0" xfId="0" applyFont="1" applyAlignment="1" applyProtection="1">
      <alignment horizontal="center" wrapText="1"/>
    </xf>
    <xf numFmtId="0" fontId="7" fillId="0" borderId="0" xfId="0" applyFont="1" applyAlignment="1" applyProtection="1">
      <alignment horizontal="right"/>
    </xf>
    <xf numFmtId="0" fontId="7" fillId="0" borderId="0" xfId="0" applyFont="1" applyAlignment="1" applyProtection="1">
      <alignment horizontal="center" vertical="top" wrapText="1"/>
    </xf>
    <xf numFmtId="0" fontId="3" fillId="0" borderId="0" xfId="0" applyFont="1" applyAlignment="1">
      <alignment horizontal="center" vertical="center"/>
    </xf>
    <xf numFmtId="0" fontId="5" fillId="0" borderId="0" xfId="0" applyFont="1" applyFill="1" applyAlignment="1">
      <alignment horizontal="center" vertical="center"/>
    </xf>
    <xf numFmtId="14" fontId="7" fillId="0" borderId="0" xfId="0" applyNumberFormat="1" applyFont="1" applyFill="1" applyAlignment="1">
      <alignment horizontal="center" vertical="center"/>
    </xf>
    <xf numFmtId="14" fontId="7" fillId="0" borderId="0" xfId="0" applyNumberFormat="1" applyFont="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15" fillId="5" borderId="0" xfId="0" applyFont="1" applyFill="1" applyAlignment="1">
      <alignment horizontal="center" vertical="center"/>
    </xf>
    <xf numFmtId="0" fontId="17" fillId="0" borderId="0" xfId="0" applyFont="1"/>
    <xf numFmtId="0" fontId="18" fillId="0" borderId="0" xfId="0" applyFont="1"/>
    <xf numFmtId="2" fontId="18" fillId="0" borderId="0" xfId="0" applyNumberFormat="1" applyFont="1"/>
    <xf numFmtId="164" fontId="18" fillId="0" borderId="0" xfId="0" applyNumberFormat="1" applyFont="1"/>
    <xf numFmtId="0" fontId="19" fillId="6" borderId="0" xfId="0" applyFont="1" applyFill="1"/>
    <xf numFmtId="164" fontId="18" fillId="0" borderId="3" xfId="1" applyFont="1" applyBorder="1"/>
    <xf numFmtId="0" fontId="16" fillId="4" borderId="0" xfId="0" applyFont="1" applyFill="1" applyAlignment="1">
      <alignment horizontal="center" vertical="center" wrapText="1"/>
    </xf>
    <xf numFmtId="0" fontId="19" fillId="0" borderId="0" xfId="0" applyFont="1" applyAlignment="1">
      <alignment wrapText="1"/>
    </xf>
    <xf numFmtId="164" fontId="19" fillId="6" borderId="0" xfId="1" applyFont="1" applyFill="1"/>
    <xf numFmtId="164" fontId="16" fillId="4" borderId="0" xfId="1" applyFont="1" applyFill="1" applyAlignment="1">
      <alignment horizontal="center" vertical="center" wrapText="1"/>
    </xf>
    <xf numFmtId="164" fontId="18" fillId="0" borderId="0" xfId="1" applyFont="1"/>
    <xf numFmtId="164" fontId="16" fillId="4" borderId="3" xfId="1" applyFont="1" applyFill="1" applyBorder="1" applyAlignment="1">
      <alignment horizontal="center" vertical="center" wrapText="1"/>
    </xf>
    <xf numFmtId="0" fontId="20" fillId="0" borderId="0" xfId="0" applyFont="1"/>
    <xf numFmtId="0" fontId="0" fillId="0" borderId="0" xfId="0" applyAlignment="1">
      <alignment wrapText="1"/>
    </xf>
    <xf numFmtId="0" fontId="8" fillId="0" borderId="0" xfId="0" applyFont="1" applyProtection="1">
      <protection locked="0"/>
    </xf>
    <xf numFmtId="0" fontId="7" fillId="0" borderId="0" xfId="0" applyFont="1" applyFill="1" applyAlignment="1">
      <alignment horizontal="center" vertical="center"/>
    </xf>
    <xf numFmtId="0" fontId="7" fillId="0" borderId="2" xfId="0" applyFont="1" applyBorder="1" applyAlignment="1">
      <alignment horizontal="center" vertical="center"/>
    </xf>
    <xf numFmtId="164" fontId="5" fillId="0" borderId="0" xfId="0" applyNumberFormat="1" applyFont="1" applyFill="1" applyAlignment="1">
      <alignment horizontal="center" vertical="center"/>
    </xf>
    <xf numFmtId="14" fontId="7" fillId="0" borderId="2" xfId="0" applyNumberFormat="1" applyFont="1" applyBorder="1" applyAlignment="1">
      <alignment horizontal="center" vertical="center"/>
    </xf>
    <xf numFmtId="0" fontId="5" fillId="0" borderId="0" xfId="0" applyFont="1" applyBorder="1" applyAlignment="1">
      <alignment horizontal="center" vertical="center"/>
    </xf>
    <xf numFmtId="0" fontId="7" fillId="5" borderId="0" xfId="0" applyFont="1" applyFill="1" applyAlignment="1">
      <alignment horizontal="center" vertical="center"/>
    </xf>
    <xf numFmtId="0" fontId="7" fillId="5" borderId="0" xfId="0" applyFont="1" applyFill="1" applyBorder="1" applyAlignment="1">
      <alignment horizontal="center" vertical="center"/>
    </xf>
    <xf numFmtId="0" fontId="7" fillId="0" borderId="0" xfId="0" applyFont="1" applyFill="1" applyBorder="1" applyAlignment="1">
      <alignment horizontal="center" vertical="center"/>
    </xf>
    <xf numFmtId="164" fontId="5" fillId="0" borderId="0" xfId="0" applyNumberFormat="1" applyFont="1" applyAlignment="1">
      <alignment horizontal="center" vertical="center"/>
    </xf>
    <xf numFmtId="164" fontId="7" fillId="0" borderId="0" xfId="0" applyNumberFormat="1" applyFont="1" applyAlignment="1">
      <alignment horizontal="center" vertical="center"/>
    </xf>
    <xf numFmtId="0" fontId="21" fillId="7" borderId="0" xfId="0" applyFont="1" applyFill="1" applyAlignment="1">
      <alignment horizontal="center" vertical="center"/>
    </xf>
    <xf numFmtId="0" fontId="15" fillId="0" borderId="0" xfId="0" applyFont="1" applyFill="1" applyAlignment="1">
      <alignment horizontal="center" vertical="center"/>
    </xf>
    <xf numFmtId="0" fontId="10" fillId="0" borderId="0" xfId="0" applyFont="1" applyAlignment="1">
      <alignment horizontal="center" vertical="center"/>
    </xf>
    <xf numFmtId="0" fontId="12" fillId="0" borderId="0" xfId="0" applyFont="1" applyAlignment="1">
      <alignment horizontal="center" vertical="center"/>
    </xf>
    <xf numFmtId="0" fontId="21" fillId="0" borderId="0" xfId="0" applyFont="1" applyAlignment="1">
      <alignment horizontal="center" vertical="center"/>
    </xf>
    <xf numFmtId="0" fontId="7" fillId="8" borderId="0" xfId="0" applyFont="1" applyFill="1" applyAlignment="1">
      <alignment horizontal="center" vertical="center"/>
    </xf>
    <xf numFmtId="164" fontId="7" fillId="0" borderId="0" xfId="1" applyFont="1" applyFill="1" applyAlignment="1">
      <alignment horizontal="center" vertical="center"/>
    </xf>
    <xf numFmtId="164" fontId="13" fillId="0" borderId="0" xfId="1" applyFont="1" applyFill="1" applyAlignment="1">
      <alignment horizontal="center" vertical="center"/>
    </xf>
    <xf numFmtId="164" fontId="15" fillId="5" borderId="0" xfId="1" applyFont="1" applyFill="1" applyAlignment="1">
      <alignment horizontal="center" vertical="center"/>
    </xf>
    <xf numFmtId="0" fontId="15" fillId="0" borderId="0" xfId="0" applyFont="1" applyAlignment="1">
      <alignment horizontal="center" vertical="center"/>
    </xf>
    <xf numFmtId="164" fontId="15" fillId="0" borderId="0" xfId="1" applyFont="1" applyFill="1" applyAlignment="1">
      <alignment horizontal="center" vertical="center"/>
    </xf>
    <xf numFmtId="164" fontId="7" fillId="0" borderId="0" xfId="1" applyFont="1" applyAlignment="1">
      <alignment horizontal="center" vertical="center"/>
    </xf>
    <xf numFmtId="164" fontId="7" fillId="0" borderId="0" xfId="1" applyFont="1" applyBorder="1" applyAlignment="1">
      <alignment horizontal="center" vertical="center"/>
    </xf>
    <xf numFmtId="164" fontId="7" fillId="0" borderId="2" xfId="1" applyFont="1" applyBorder="1" applyAlignment="1">
      <alignment horizontal="center" vertical="center"/>
    </xf>
    <xf numFmtId="164" fontId="14" fillId="0" borderId="0" xfId="1" applyFont="1" applyBorder="1" applyAlignment="1">
      <alignment horizontal="center" vertical="center"/>
    </xf>
    <xf numFmtId="0" fontId="15" fillId="5" borderId="0" xfId="0" applyFont="1" applyFill="1" applyBorder="1" applyAlignment="1">
      <alignment horizontal="center" vertical="center"/>
    </xf>
    <xf numFmtId="0" fontId="7" fillId="0" borderId="0" xfId="0" applyFont="1" applyBorder="1" applyAlignment="1">
      <alignment horizontal="center" vertical="center"/>
    </xf>
    <xf numFmtId="0" fontId="19" fillId="0" borderId="0" xfId="0" applyFont="1" applyAlignment="1"/>
    <xf numFmtId="0" fontId="23" fillId="0" borderId="0" xfId="0" applyFont="1" applyProtection="1">
      <protection locked="0"/>
    </xf>
    <xf numFmtId="0" fontId="23" fillId="0" borderId="0" xfId="0" applyFont="1" applyAlignment="1" applyProtection="1">
      <alignment wrapText="1"/>
      <protection locked="0"/>
    </xf>
    <xf numFmtId="0" fontId="23" fillId="0" borderId="0" xfId="0" applyFont="1" applyAlignment="1" applyProtection="1">
      <alignment horizontal="center" wrapText="1"/>
      <protection locked="0"/>
    </xf>
    <xf numFmtId="164" fontId="24" fillId="3" borderId="0" xfId="0" applyNumberFormat="1" applyFont="1" applyFill="1" applyAlignment="1" applyProtection="1">
      <protection locked="0"/>
    </xf>
    <xf numFmtId="0" fontId="25" fillId="0" borderId="0" xfId="0" applyFont="1" applyAlignment="1" applyProtection="1">
      <alignment horizontal="center" wrapText="1"/>
      <protection locked="0"/>
    </xf>
    <xf numFmtId="14" fontId="3" fillId="0" borderId="0" xfId="0" applyNumberFormat="1" applyFont="1" applyFill="1" applyProtection="1">
      <protection locked="0"/>
    </xf>
    <xf numFmtId="14" fontId="3" fillId="0" borderId="0" xfId="0" applyNumberFormat="1" applyFont="1" applyProtection="1">
      <protection locked="0"/>
    </xf>
    <xf numFmtId="14" fontId="3" fillId="0" borderId="0" xfId="0" applyNumberFormat="1" applyFont="1" applyAlignment="1" applyProtection="1">
      <alignment horizontal="center" wrapText="1"/>
      <protection locked="0"/>
    </xf>
    <xf numFmtId="164" fontId="3" fillId="0" borderId="0" xfId="1" applyFont="1" applyProtection="1">
      <protection locked="0"/>
    </xf>
    <xf numFmtId="0" fontId="3" fillId="0" borderId="0" xfId="1" applyNumberFormat="1" applyFont="1" applyAlignment="1" applyProtection="1">
      <alignment horizontal="center"/>
      <protection locked="0"/>
    </xf>
    <xf numFmtId="14" fontId="3" fillId="0" borderId="0" xfId="0" applyNumberFormat="1" applyFont="1" applyProtection="1"/>
    <xf numFmtId="164" fontId="3" fillId="2" borderId="0" xfId="1" applyFont="1" applyFill="1" applyAlignment="1" applyProtection="1">
      <alignment horizontal="right"/>
    </xf>
    <xf numFmtId="0" fontId="19" fillId="0" borderId="0" xfId="0" applyFont="1"/>
    <xf numFmtId="2" fontId="20" fillId="0" borderId="0" xfId="0" applyNumberFormat="1" applyFont="1"/>
    <xf numFmtId="164" fontId="20" fillId="0" borderId="3" xfId="0" applyNumberFormat="1" applyFont="1" applyBorder="1"/>
    <xf numFmtId="164" fontId="20" fillId="0" borderId="0" xfId="0" applyNumberFormat="1" applyFont="1"/>
    <xf numFmtId="0" fontId="4" fillId="4" borderId="0" xfId="0" applyFont="1" applyFill="1" applyAlignment="1" applyProtection="1">
      <alignment horizontal="center" vertical="top" wrapText="1"/>
    </xf>
    <xf numFmtId="0" fontId="3" fillId="0" borderId="0" xfId="0" applyFont="1" applyAlignment="1" applyProtection="1">
      <alignment horizontal="center" vertical="top" wrapText="1"/>
    </xf>
    <xf numFmtId="164" fontId="3" fillId="0" borderId="0" xfId="1" applyFont="1" applyProtection="1"/>
    <xf numFmtId="0" fontId="5" fillId="0" borderId="0" xfId="0" applyFont="1" applyAlignment="1" applyProtection="1">
      <alignment horizontal="right"/>
    </xf>
    <xf numFmtId="0" fontId="26" fillId="0" borderId="0" xfId="0" applyNumberFormat="1" applyFont="1" applyProtection="1"/>
    <xf numFmtId="2" fontId="3" fillId="0" borderId="0" xfId="0" applyNumberFormat="1" applyFont="1" applyProtection="1"/>
    <xf numFmtId="0" fontId="23" fillId="0" borderId="0" xfId="0" applyFont="1" applyProtection="1"/>
    <xf numFmtId="0" fontId="23" fillId="0" borderId="0" xfId="0" applyFont="1" applyAlignment="1" applyProtection="1">
      <alignment wrapText="1"/>
    </xf>
    <xf numFmtId="0" fontId="23" fillId="0" borderId="0" xfId="0" applyFont="1" applyAlignment="1" applyProtection="1">
      <alignment horizontal="center" wrapText="1"/>
    </xf>
    <xf numFmtId="0" fontId="3" fillId="0" borderId="0" xfId="0" applyFont="1" applyAlignment="1" applyProtection="1">
      <alignment wrapText="1"/>
    </xf>
    <xf numFmtId="0" fontId="3" fillId="0" borderId="0" xfId="0" applyFont="1" applyAlignment="1" applyProtection="1">
      <alignment horizontal="center" wrapText="1"/>
    </xf>
    <xf numFmtId="0" fontId="5" fillId="0" borderId="0" xfId="0" applyFont="1" applyAlignment="1" applyProtection="1"/>
    <xf numFmtId="0" fontId="5" fillId="0" borderId="0" xfId="2" applyFont="1" applyAlignment="1" applyProtection="1"/>
    <xf numFmtId="164" fontId="7" fillId="0" borderId="0" xfId="1" applyFont="1" applyFill="1" applyBorder="1" applyAlignment="1">
      <alignment horizontal="center" vertical="center"/>
    </xf>
    <xf numFmtId="0" fontId="8" fillId="0" borderId="0" xfId="0" applyFont="1" applyAlignment="1">
      <alignment horizontal="center" vertical="center"/>
    </xf>
    <xf numFmtId="164" fontId="8" fillId="0" borderId="0" xfId="1" applyFont="1" applyAlignment="1">
      <alignment horizontal="center" vertical="center"/>
    </xf>
    <xf numFmtId="164" fontId="8" fillId="0" borderId="0" xfId="0" applyNumberFormat="1" applyFont="1" applyAlignment="1">
      <alignment horizontal="center" vertical="center"/>
    </xf>
    <xf numFmtId="0" fontId="3" fillId="0" borderId="0" xfId="0" applyFont="1" applyAlignment="1" applyProtection="1">
      <alignment horizontal="center"/>
      <protection locked="0"/>
    </xf>
    <xf numFmtId="0" fontId="3" fillId="0" borderId="0" xfId="0" applyFont="1" applyAlignment="1" applyProtection="1">
      <alignment horizontal="center"/>
    </xf>
    <xf numFmtId="0" fontId="7" fillId="0" borderId="0" xfId="0" applyFont="1" applyAlignment="1" applyProtection="1">
      <alignment horizontal="center"/>
      <protection locked="0"/>
    </xf>
    <xf numFmtId="0" fontId="23" fillId="0" borderId="0" xfId="0" applyFont="1" applyAlignment="1" applyProtection="1">
      <alignment horizontal="center"/>
      <protection locked="0"/>
    </xf>
    <xf numFmtId="164" fontId="24" fillId="3" borderId="0" xfId="0" applyNumberFormat="1" applyFont="1" applyFill="1" applyAlignment="1" applyProtection="1">
      <alignment horizontal="center"/>
      <protection locked="0"/>
    </xf>
    <xf numFmtId="0" fontId="8" fillId="0" borderId="0" xfId="0" applyFont="1" applyAlignment="1" applyProtection="1">
      <alignment horizontal="center"/>
      <protection locked="0"/>
    </xf>
    <xf numFmtId="0" fontId="5" fillId="0" borderId="0" xfId="0" applyFont="1" applyAlignment="1" applyProtection="1">
      <alignment horizontal="center"/>
      <protection locked="0"/>
    </xf>
    <xf numFmtId="0" fontId="26" fillId="0" borderId="0" xfId="0" applyNumberFormat="1" applyFont="1" applyAlignment="1" applyProtection="1">
      <alignment horizontal="center"/>
    </xf>
    <xf numFmtId="164" fontId="3" fillId="0" borderId="0" xfId="1" applyFont="1" applyAlignment="1" applyProtection="1">
      <alignment horizontal="center"/>
      <protection locked="0"/>
    </xf>
    <xf numFmtId="164" fontId="3" fillId="0" borderId="0" xfId="1" applyFont="1" applyAlignment="1" applyProtection="1">
      <alignment horizontal="center"/>
    </xf>
    <xf numFmtId="14" fontId="3" fillId="0" borderId="0" xfId="0" applyNumberFormat="1" applyFont="1" applyAlignment="1" applyProtection="1">
      <alignment horizontal="center"/>
    </xf>
    <xf numFmtId="0" fontId="26" fillId="0" borderId="0" xfId="0" applyNumberFormat="1" applyFont="1" applyAlignment="1" applyProtection="1">
      <alignment horizontal="center"/>
      <protection locked="0"/>
    </xf>
    <xf numFmtId="14" fontId="3" fillId="0" borderId="0" xfId="0" applyNumberFormat="1" applyFont="1" applyFill="1" applyAlignment="1" applyProtection="1">
      <alignment horizontal="center"/>
      <protection locked="0"/>
    </xf>
    <xf numFmtId="14" fontId="3" fillId="0" borderId="0" xfId="0" applyNumberFormat="1" applyFont="1" applyAlignment="1" applyProtection="1">
      <alignment horizontal="center"/>
      <protection locked="0"/>
    </xf>
    <xf numFmtId="14" fontId="3" fillId="0" borderId="0" xfId="0" applyNumberFormat="1" applyFont="1" applyFill="1" applyAlignment="1" applyProtection="1">
      <alignment horizontal="center"/>
    </xf>
    <xf numFmtId="0" fontId="7" fillId="0" borderId="0" xfId="0" applyFont="1" applyAlignment="1" applyProtection="1">
      <alignment horizontal="center"/>
    </xf>
    <xf numFmtId="0" fontId="23" fillId="0" borderId="0" xfId="0" applyFont="1" applyAlignment="1" applyProtection="1">
      <alignment horizontal="center"/>
    </xf>
    <xf numFmtId="0" fontId="5" fillId="9" borderId="0" xfId="0" applyFont="1" applyFill="1" applyAlignment="1" applyProtection="1">
      <alignment horizontal="center" vertical="center" wrapText="1"/>
      <protection locked="0"/>
    </xf>
    <xf numFmtId="0" fontId="27" fillId="0" borderId="0" xfId="0" applyFont="1" applyAlignment="1" applyProtection="1">
      <alignment horizontal="right"/>
    </xf>
    <xf numFmtId="0" fontId="24" fillId="3" borderId="0" xfId="0" applyFont="1" applyFill="1" applyAlignment="1" applyProtection="1">
      <alignment horizontal="center"/>
      <protection locked="0"/>
    </xf>
    <xf numFmtId="0" fontId="7" fillId="0" borderId="0" xfId="0" applyFont="1" applyBorder="1" applyAlignment="1" applyProtection="1">
      <alignment horizontal="center"/>
      <protection locked="0"/>
    </xf>
    <xf numFmtId="0" fontId="3" fillId="4" borderId="0" xfId="0" applyFont="1" applyFill="1" applyAlignment="1" applyProtection="1">
      <alignment horizontal="center" vertical="top" wrapText="1"/>
    </xf>
    <xf numFmtId="164" fontId="4" fillId="4" borderId="0" xfId="1" applyFont="1" applyFill="1" applyAlignment="1" applyProtection="1">
      <alignment horizontal="center" vertical="top" wrapText="1"/>
    </xf>
    <xf numFmtId="164" fontId="24" fillId="3" borderId="0" xfId="1" applyFont="1" applyFill="1" applyAlignment="1" applyProtection="1">
      <alignment horizontal="center"/>
      <protection locked="0"/>
    </xf>
    <xf numFmtId="164" fontId="5" fillId="0" borderId="0" xfId="1" applyFont="1" applyAlignment="1" applyProtection="1">
      <alignment horizontal="center"/>
      <protection locked="0"/>
    </xf>
    <xf numFmtId="164" fontId="4" fillId="0" borderId="0" xfId="1" applyFont="1" applyFill="1" applyAlignment="1" applyProtection="1">
      <alignment horizontal="center"/>
    </xf>
    <xf numFmtId="164" fontId="4" fillId="0" borderId="0" xfId="1" applyFont="1" applyAlignment="1" applyProtection="1">
      <alignment horizontal="center"/>
      <protection locked="0"/>
    </xf>
    <xf numFmtId="164" fontId="4" fillId="0" borderId="0" xfId="1" applyFont="1" applyFill="1" applyAlignment="1">
      <alignment horizontal="center"/>
    </xf>
    <xf numFmtId="0" fontId="4" fillId="0" borderId="0" xfId="0" applyFont="1" applyAlignment="1" applyProtection="1">
      <alignment horizontal="center"/>
      <protection locked="0"/>
    </xf>
    <xf numFmtId="0" fontId="28" fillId="0" borderId="0" xfId="2" applyFont="1" applyAlignment="1">
      <alignment horizontal="center" vertical="center"/>
    </xf>
    <xf numFmtId="0" fontId="33" fillId="0" borderId="0" xfId="0" applyFont="1" applyAlignment="1">
      <alignment vertical="top" wrapText="1"/>
    </xf>
    <xf numFmtId="0" fontId="33" fillId="0" borderId="0" xfId="0" applyFont="1"/>
    <xf numFmtId="0" fontId="35" fillId="0" borderId="0" xfId="0" applyFont="1" applyAlignment="1">
      <alignment vertical="top" wrapText="1"/>
    </xf>
    <xf numFmtId="0" fontId="33" fillId="0" borderId="0" xfId="0" applyFont="1" applyAlignment="1">
      <alignment horizontal="left" vertical="top"/>
    </xf>
    <xf numFmtId="0" fontId="24" fillId="3" borderId="0" xfId="0" applyFont="1" applyFill="1" applyAlignment="1" applyProtection="1">
      <alignment horizontal="right"/>
      <protection locked="0"/>
    </xf>
    <xf numFmtId="0" fontId="6" fillId="4" borderId="0" xfId="0" applyFont="1" applyFill="1" applyAlignment="1" applyProtection="1">
      <alignment horizontal="center" vertical="center"/>
    </xf>
    <xf numFmtId="0" fontId="8" fillId="0" borderId="1" xfId="0" applyFont="1" applyBorder="1" applyAlignment="1" applyProtection="1">
      <alignment horizontal="center"/>
      <protection locked="0"/>
    </xf>
    <xf numFmtId="0" fontId="36" fillId="0" borderId="0" xfId="0" applyFont="1" applyAlignment="1">
      <alignment horizontal="left" vertical="top" wrapText="1"/>
    </xf>
    <xf numFmtId="0" fontId="30" fillId="0" borderId="0" xfId="0" applyFont="1" applyAlignment="1">
      <alignment horizontal="left" vertical="top" wrapText="1"/>
    </xf>
    <xf numFmtId="0" fontId="29" fillId="0" borderId="0" xfId="0" applyFont="1" applyAlignment="1">
      <alignment horizontal="center" vertical="center" wrapText="1"/>
    </xf>
    <xf numFmtId="0" fontId="30" fillId="0" borderId="0" xfId="0" applyFont="1" applyAlignment="1">
      <alignment horizontal="left" vertical="top"/>
    </xf>
    <xf numFmtId="0" fontId="34" fillId="0" borderId="0" xfId="0" applyFont="1" applyAlignment="1">
      <alignment horizontal="center" vertical="top" wrapText="1"/>
    </xf>
    <xf numFmtId="0" fontId="32" fillId="0" borderId="0" xfId="0" applyFont="1" applyAlignment="1">
      <alignment horizontal="left" vertical="top" wrapText="1"/>
    </xf>
    <xf numFmtId="0" fontId="5" fillId="0" borderId="0" xfId="0" applyFont="1" applyAlignment="1" applyProtection="1">
      <alignment horizontal="right"/>
    </xf>
    <xf numFmtId="0" fontId="27" fillId="9" borderId="1" xfId="0" applyFont="1" applyFill="1" applyBorder="1" applyAlignment="1" applyProtection="1">
      <alignment horizontal="center"/>
      <protection locked="0"/>
    </xf>
    <xf numFmtId="0" fontId="10" fillId="0" borderId="0" xfId="0" applyFont="1" applyAlignment="1" applyProtection="1">
      <alignment horizontal="right"/>
    </xf>
    <xf numFmtId="0" fontId="5" fillId="0" borderId="0" xfId="2" applyFont="1" applyAlignment="1" applyProtection="1">
      <alignment horizontal="right"/>
    </xf>
    <xf numFmtId="0" fontId="24" fillId="3" borderId="0" xfId="0" applyFont="1" applyFill="1" applyAlignment="1" applyProtection="1">
      <alignment horizontal="center"/>
      <protection locked="0"/>
    </xf>
    <xf numFmtId="0" fontId="8" fillId="0" borderId="1" xfId="0" applyFont="1" applyBorder="1" applyAlignment="1" applyProtection="1">
      <alignment horizontal="center"/>
    </xf>
    <xf numFmtId="0" fontId="19" fillId="0" borderId="0" xfId="0" applyFont="1" applyAlignment="1">
      <alignment horizontal="center"/>
    </xf>
    <xf numFmtId="14" fontId="19" fillId="6" borderId="0" xfId="0" applyNumberFormat="1" applyFont="1" applyFill="1" applyBorder="1" applyAlignment="1">
      <alignment horizontal="center"/>
    </xf>
    <xf numFmtId="0" fontId="19" fillId="6" borderId="3" xfId="0" applyFont="1" applyFill="1" applyBorder="1" applyAlignment="1">
      <alignment horizontal="center"/>
    </xf>
    <xf numFmtId="14" fontId="19" fillId="6" borderId="0" xfId="0" applyNumberFormat="1" applyFont="1" applyFill="1" applyAlignment="1">
      <alignment horizontal="center"/>
    </xf>
    <xf numFmtId="14" fontId="19" fillId="6" borderId="3" xfId="0" applyNumberFormat="1" applyFont="1" applyFill="1" applyBorder="1" applyAlignment="1">
      <alignment horizontal="center"/>
    </xf>
    <xf numFmtId="14" fontId="19" fillId="6" borderId="4" xfId="0" applyNumberFormat="1" applyFont="1" applyFill="1" applyBorder="1" applyAlignment="1">
      <alignment horizontal="center"/>
    </xf>
    <xf numFmtId="0" fontId="8" fillId="0" borderId="0" xfId="0" applyFont="1" applyAlignment="1">
      <alignment horizontal="right" vertical="center"/>
    </xf>
    <xf numFmtId="0" fontId="9" fillId="4" borderId="0" xfId="0" applyFont="1" applyFill="1" applyAlignment="1" applyProtection="1">
      <alignment horizontal="center" vertical="center"/>
      <protection locked="0"/>
    </xf>
    <xf numFmtId="0" fontId="21" fillId="7" borderId="0" xfId="0" applyFont="1" applyFill="1" applyAlignment="1">
      <alignment horizontal="center" vertical="center"/>
    </xf>
    <xf numFmtId="0" fontId="5" fillId="0" borderId="0" xfId="0" applyFont="1" applyFill="1" applyAlignment="1">
      <alignment horizontal="center" vertical="center"/>
    </xf>
    <xf numFmtId="0" fontId="10" fillId="0" borderId="2" xfId="0" applyFont="1" applyBorder="1" applyAlignment="1">
      <alignment horizontal="center" vertical="center"/>
    </xf>
    <xf numFmtId="0" fontId="11" fillId="0" borderId="0" xfId="0" applyFont="1" applyFill="1" applyAlignment="1">
      <alignment horizontal="center" vertical="center"/>
    </xf>
    <xf numFmtId="0" fontId="5" fillId="0" borderId="0" xfId="0" applyFont="1" applyAlignment="1">
      <alignment horizontal="center" vertical="center"/>
    </xf>
    <xf numFmtId="0" fontId="5" fillId="0" borderId="0" xfId="0" applyFont="1" applyBorder="1" applyAlignment="1">
      <alignment horizontal="center" vertical="center"/>
    </xf>
    <xf numFmtId="0" fontId="3" fillId="0" borderId="2" xfId="0" applyFont="1" applyBorder="1" applyAlignment="1">
      <alignment horizontal="center" vertical="center"/>
    </xf>
    <xf numFmtId="0" fontId="7" fillId="0" borderId="2" xfId="0" applyFont="1" applyBorder="1" applyAlignment="1">
      <alignment horizontal="center" vertical="center"/>
    </xf>
  </cellXfs>
  <cellStyles count="4">
    <cellStyle name="Currency" xfId="1" builtinId="4"/>
    <cellStyle name="Hyperlink" xfId="2" builtinId="8"/>
    <cellStyle name="Normal" xfId="0" builtinId="0"/>
    <cellStyle name="Normal 2" xfId="3"/>
  </cellStyles>
  <dxfs count="385">
    <dxf>
      <font>
        <color rgb="FF9C0006"/>
      </font>
      <fill>
        <patternFill>
          <bgColor rgb="FFFFC7CE"/>
        </patternFill>
      </fill>
    </dxf>
    <dxf>
      <font>
        <b val="0"/>
        <i val="0"/>
        <strike val="0"/>
        <condense val="0"/>
        <extend val="0"/>
        <outline val="0"/>
        <shadow val="0"/>
        <u val="none"/>
        <vertAlign val="baseline"/>
        <sz val="16"/>
        <color theme="1"/>
        <name val="Calibri"/>
        <scheme val="minor"/>
      </font>
      <numFmt numFmtId="164" formatCode="_(&quot;$&quot;* #,##0.00_);_(&quot;$&quot;* \(#,##0.00\);_(&quot;$&quot;* &quot;-&quot;??_);_(@_)"/>
    </dxf>
    <dxf>
      <font>
        <b val="0"/>
        <i val="0"/>
        <strike val="0"/>
        <condense val="0"/>
        <extend val="0"/>
        <outline val="0"/>
        <shadow val="0"/>
        <u val="none"/>
        <vertAlign val="baseline"/>
        <sz val="12"/>
        <color theme="1"/>
        <name val="Calibri"/>
        <scheme val="minor"/>
      </font>
      <numFmt numFmtId="164" formatCode="_(&quot;$&quot;* #,##0.00_);_(&quot;$&quot;* \(#,##0.00\);_(&quot;$&quot;* &quot;-&quot;??_);_(@_)"/>
    </dxf>
    <dxf>
      <font>
        <b val="0"/>
        <i val="0"/>
        <strike val="0"/>
        <condense val="0"/>
        <extend val="0"/>
        <outline val="0"/>
        <shadow val="0"/>
        <u val="none"/>
        <vertAlign val="baseline"/>
        <sz val="16"/>
        <color theme="1"/>
        <name val="Calibri"/>
        <scheme val="minor"/>
      </font>
      <numFmt numFmtId="164" formatCode="_(&quot;$&quot;* #,##0.00_);_(&quot;$&quot;* \(#,##0.00\);_(&quot;$&quot;* &quot;-&quot;??_);_(@_)"/>
    </dxf>
    <dxf>
      <font>
        <b val="0"/>
        <i val="0"/>
        <strike val="0"/>
        <condense val="0"/>
        <extend val="0"/>
        <outline val="0"/>
        <shadow val="0"/>
        <u val="none"/>
        <vertAlign val="baseline"/>
        <sz val="12"/>
        <color theme="1"/>
        <name val="Calibri"/>
        <scheme val="minor"/>
      </font>
      <numFmt numFmtId="164" formatCode="_(&quot;$&quot;* #,##0.00_);_(&quot;$&quot;* \(#,##0.00\);_(&quot;$&quot;* &quot;-&quot;??_);_(@_)"/>
    </dxf>
    <dxf>
      <font>
        <b val="0"/>
        <i val="0"/>
        <strike val="0"/>
        <condense val="0"/>
        <extend val="0"/>
        <outline val="0"/>
        <shadow val="0"/>
        <u val="none"/>
        <vertAlign val="baseline"/>
        <sz val="16"/>
        <color theme="1"/>
        <name val="Calibri"/>
        <scheme val="minor"/>
      </font>
      <numFmt numFmtId="2" formatCode="0.00"/>
    </dxf>
    <dxf>
      <font>
        <b val="0"/>
        <i val="0"/>
        <strike val="0"/>
        <condense val="0"/>
        <extend val="0"/>
        <outline val="0"/>
        <shadow val="0"/>
        <u val="none"/>
        <vertAlign val="baseline"/>
        <sz val="12"/>
        <color theme="1"/>
        <name val="Calibri"/>
        <scheme val="minor"/>
      </font>
      <numFmt numFmtId="2" formatCode="0.00"/>
    </dxf>
    <dxf>
      <font>
        <b val="0"/>
        <i val="0"/>
        <strike val="0"/>
        <condense val="0"/>
        <extend val="0"/>
        <outline val="0"/>
        <shadow val="0"/>
        <u val="none"/>
        <vertAlign val="baseline"/>
        <sz val="16"/>
        <color theme="1"/>
        <name val="Calibri"/>
        <scheme val="minor"/>
      </font>
      <numFmt numFmtId="164" formatCode="_(&quot;$&quot;* #,##0.00_);_(&quot;$&quot;* \(#,##0.00\);_(&quot;$&quot;* &quot;-&quot;??_);_(@_)"/>
      <border diagonalUp="0" diagonalDown="0" outline="0">
        <left/>
        <right style="thick">
          <color auto="1"/>
        </right>
        <top/>
        <bottom/>
      </border>
    </dxf>
    <dxf>
      <font>
        <b val="0"/>
        <i val="0"/>
        <strike val="0"/>
        <condense val="0"/>
        <extend val="0"/>
        <outline val="0"/>
        <shadow val="0"/>
        <u val="none"/>
        <vertAlign val="baseline"/>
        <sz val="12"/>
        <color theme="1"/>
        <name val="Calibri"/>
        <scheme val="minor"/>
      </font>
      <numFmt numFmtId="164" formatCode="_(&quot;$&quot;* #,##0.00_);_(&quot;$&quot;* \(#,##0.00\);_(&quot;$&quot;* &quot;-&quot;??_);_(@_)"/>
      <border diagonalUp="0" diagonalDown="0">
        <left/>
        <right style="double">
          <color auto="1"/>
        </right>
        <top/>
        <bottom/>
        <vertical/>
        <horizontal/>
      </border>
    </dxf>
    <dxf>
      <font>
        <b val="0"/>
        <i val="0"/>
        <strike val="0"/>
        <condense val="0"/>
        <extend val="0"/>
        <outline val="0"/>
        <shadow val="0"/>
        <u val="none"/>
        <vertAlign val="baseline"/>
        <sz val="16"/>
        <color theme="1"/>
        <name val="Calibri"/>
        <scheme val="minor"/>
      </font>
      <numFmt numFmtId="2" formatCode="0.00"/>
    </dxf>
    <dxf>
      <font>
        <b val="0"/>
        <i val="0"/>
        <strike val="0"/>
        <condense val="0"/>
        <extend val="0"/>
        <outline val="0"/>
        <shadow val="0"/>
        <u val="none"/>
        <vertAlign val="baseline"/>
        <sz val="12"/>
        <color theme="1"/>
        <name val="Calibri"/>
        <scheme val="minor"/>
      </font>
      <numFmt numFmtId="2" formatCode="0.00"/>
    </dxf>
    <dxf>
      <font>
        <b val="0"/>
        <i val="0"/>
        <strike val="0"/>
        <condense val="0"/>
        <extend val="0"/>
        <outline val="0"/>
        <shadow val="0"/>
        <u val="none"/>
        <vertAlign val="baseline"/>
        <sz val="16"/>
        <color theme="1"/>
        <name val="Calibri"/>
        <scheme val="minor"/>
      </font>
      <numFmt numFmtId="164" formatCode="_(&quot;$&quot;* #,##0.00_);_(&quot;$&quot;* \(#,##0.00\);_(&quot;$&quot;* &quot;-&quot;??_);_(@_)"/>
      <border diagonalUp="0" diagonalDown="0" outline="0">
        <left/>
        <right style="thick">
          <color auto="1"/>
        </right>
        <top/>
        <bottom/>
      </border>
    </dxf>
    <dxf>
      <font>
        <b val="0"/>
        <i val="0"/>
        <strike val="0"/>
        <condense val="0"/>
        <extend val="0"/>
        <outline val="0"/>
        <shadow val="0"/>
        <u val="none"/>
        <vertAlign val="baseline"/>
        <sz val="12"/>
        <color theme="1"/>
        <name val="Calibri"/>
        <scheme val="minor"/>
      </font>
      <numFmt numFmtId="164" formatCode="_(&quot;$&quot;* #,##0.00_);_(&quot;$&quot;* \(#,##0.00\);_(&quot;$&quot;* &quot;-&quot;??_);_(@_)"/>
      <border diagonalUp="0" diagonalDown="0">
        <left/>
        <right style="thick">
          <color auto="1"/>
        </right>
        <top/>
        <bottom/>
        <vertical/>
        <horizontal/>
      </border>
    </dxf>
    <dxf>
      <font>
        <b val="0"/>
        <i val="0"/>
        <strike val="0"/>
        <condense val="0"/>
        <extend val="0"/>
        <outline val="0"/>
        <shadow val="0"/>
        <u val="none"/>
        <vertAlign val="baseline"/>
        <sz val="16"/>
        <color theme="1"/>
        <name val="Calibri"/>
        <scheme val="minor"/>
      </font>
      <numFmt numFmtId="2" formatCode="0.00"/>
    </dxf>
    <dxf>
      <font>
        <b val="0"/>
        <i val="0"/>
        <strike val="0"/>
        <condense val="0"/>
        <extend val="0"/>
        <outline val="0"/>
        <shadow val="0"/>
        <u val="none"/>
        <vertAlign val="baseline"/>
        <sz val="12"/>
        <color theme="1"/>
        <name val="Calibri"/>
        <scheme val="minor"/>
      </font>
      <numFmt numFmtId="2" formatCode="0.00"/>
    </dxf>
    <dxf>
      <font>
        <b val="0"/>
        <i val="0"/>
        <strike val="0"/>
        <condense val="0"/>
        <extend val="0"/>
        <outline val="0"/>
        <shadow val="0"/>
        <u val="none"/>
        <vertAlign val="baseline"/>
        <sz val="16"/>
        <color theme="1"/>
        <name val="Calibri"/>
        <scheme val="minor"/>
      </font>
      <numFmt numFmtId="164" formatCode="_(&quot;$&quot;* #,##0.00_);_(&quot;$&quot;* \(#,##0.00\);_(&quot;$&quot;* &quot;-&quot;??_);_(@_)"/>
      <border diagonalUp="0" diagonalDown="0" outline="0">
        <left/>
        <right style="thick">
          <color auto="1"/>
        </right>
        <top/>
        <bottom/>
      </border>
    </dxf>
    <dxf>
      <font>
        <b val="0"/>
        <i val="0"/>
        <strike val="0"/>
        <condense val="0"/>
        <extend val="0"/>
        <outline val="0"/>
        <shadow val="0"/>
        <u val="none"/>
        <vertAlign val="baseline"/>
        <sz val="12"/>
        <color theme="1"/>
        <name val="Calibri"/>
        <scheme val="minor"/>
      </font>
      <numFmt numFmtId="164" formatCode="_(&quot;$&quot;* #,##0.00_);_(&quot;$&quot;* \(#,##0.00\);_(&quot;$&quot;* &quot;-&quot;??_);_(@_)"/>
      <border diagonalUp="0" diagonalDown="0">
        <left/>
        <right style="thick">
          <color auto="1"/>
        </right>
        <top/>
        <bottom/>
        <vertical/>
        <horizontal/>
      </border>
    </dxf>
    <dxf>
      <font>
        <b val="0"/>
        <i val="0"/>
        <strike val="0"/>
        <condense val="0"/>
        <extend val="0"/>
        <outline val="0"/>
        <shadow val="0"/>
        <u val="none"/>
        <vertAlign val="baseline"/>
        <sz val="16"/>
        <color theme="1"/>
        <name val="Calibri"/>
        <scheme val="minor"/>
      </font>
      <numFmt numFmtId="2" formatCode="0.00"/>
    </dxf>
    <dxf>
      <font>
        <b val="0"/>
        <i val="0"/>
        <strike val="0"/>
        <condense val="0"/>
        <extend val="0"/>
        <outline val="0"/>
        <shadow val="0"/>
        <u val="none"/>
        <vertAlign val="baseline"/>
        <sz val="12"/>
        <color theme="1"/>
        <name val="Calibri"/>
        <scheme val="minor"/>
      </font>
      <numFmt numFmtId="164" formatCode="_(&quot;$&quot;* #,##0.00_);_(&quot;$&quot;* \(#,##0.00\);_(&quot;$&quot;* &quot;-&quot;??_);_(@_)"/>
    </dxf>
    <dxf>
      <font>
        <b val="0"/>
        <i val="0"/>
        <strike val="0"/>
        <condense val="0"/>
        <extend val="0"/>
        <outline val="0"/>
        <shadow val="0"/>
        <u val="none"/>
        <vertAlign val="baseline"/>
        <sz val="16"/>
        <color theme="1"/>
        <name val="Calibri"/>
        <scheme val="minor"/>
      </font>
      <numFmt numFmtId="164" formatCode="_(&quot;$&quot;* #,##0.00_);_(&quot;$&quot;* \(#,##0.00\);_(&quot;$&quot;* &quot;-&quot;??_);_(@_)"/>
      <border diagonalUp="0" diagonalDown="0" outline="0">
        <left/>
        <right style="thick">
          <color auto="1"/>
        </right>
        <top/>
        <bottom/>
      </border>
    </dxf>
    <dxf>
      <font>
        <b val="0"/>
        <i val="0"/>
        <strike val="0"/>
        <condense val="0"/>
        <extend val="0"/>
        <outline val="0"/>
        <shadow val="0"/>
        <u val="none"/>
        <vertAlign val="baseline"/>
        <sz val="12"/>
        <color theme="1"/>
        <name val="Calibri"/>
        <scheme val="minor"/>
      </font>
      <numFmt numFmtId="164" formatCode="_(&quot;$&quot;* #,##0.00_);_(&quot;$&quot;* \(#,##0.00\);_(&quot;$&quot;* &quot;-&quot;??_);_(@_)"/>
      <border diagonalUp="0" diagonalDown="0">
        <left/>
        <right style="thick">
          <color auto="1"/>
        </right>
        <top/>
        <bottom/>
        <vertical/>
        <horizontal/>
      </border>
    </dxf>
    <dxf>
      <font>
        <b val="0"/>
        <i val="0"/>
        <strike val="0"/>
        <condense val="0"/>
        <extend val="0"/>
        <outline val="0"/>
        <shadow val="0"/>
        <u val="none"/>
        <vertAlign val="baseline"/>
        <sz val="16"/>
        <color theme="1"/>
        <name val="Calibri"/>
        <scheme val="minor"/>
      </font>
      <numFmt numFmtId="2" formatCode="0.00"/>
    </dxf>
    <dxf>
      <font>
        <b val="0"/>
        <i val="0"/>
        <strike val="0"/>
        <condense val="0"/>
        <extend val="0"/>
        <outline val="0"/>
        <shadow val="0"/>
        <u val="none"/>
        <vertAlign val="baseline"/>
        <sz val="12"/>
        <color theme="1"/>
        <name val="Calibri"/>
        <scheme val="minor"/>
      </font>
      <numFmt numFmtId="2" formatCode="0.00"/>
    </dxf>
    <dxf>
      <font>
        <b val="0"/>
        <i val="0"/>
        <strike val="0"/>
        <condense val="0"/>
        <extend val="0"/>
        <outline val="0"/>
        <shadow val="0"/>
        <u val="none"/>
        <vertAlign val="baseline"/>
        <sz val="16"/>
        <color theme="1"/>
        <name val="Calibri"/>
        <scheme val="minor"/>
      </font>
      <numFmt numFmtId="164" formatCode="_(&quot;$&quot;* #,##0.00_);_(&quot;$&quot;* \(#,##0.00\);_(&quot;$&quot;* &quot;-&quot;??_);_(@_)"/>
      <border diagonalUp="0" diagonalDown="0" outline="0">
        <left/>
        <right style="thick">
          <color auto="1"/>
        </right>
        <top/>
        <bottom/>
      </border>
    </dxf>
    <dxf>
      <font>
        <b val="0"/>
        <i val="0"/>
        <strike val="0"/>
        <condense val="0"/>
        <extend val="0"/>
        <outline val="0"/>
        <shadow val="0"/>
        <u val="none"/>
        <vertAlign val="baseline"/>
        <sz val="12"/>
        <color theme="1"/>
        <name val="Calibri"/>
        <scheme val="minor"/>
      </font>
      <numFmt numFmtId="164" formatCode="_(&quot;$&quot;* #,##0.00_);_(&quot;$&quot;* \(#,##0.00\);_(&quot;$&quot;* &quot;-&quot;??_);_(@_)"/>
      <border diagonalUp="0" diagonalDown="0">
        <left/>
        <right style="thick">
          <color auto="1"/>
        </right>
        <top/>
        <bottom/>
        <vertical/>
        <horizontal/>
      </border>
    </dxf>
    <dxf>
      <font>
        <b val="0"/>
        <i val="0"/>
        <strike val="0"/>
        <condense val="0"/>
        <extend val="0"/>
        <outline val="0"/>
        <shadow val="0"/>
        <u val="none"/>
        <vertAlign val="baseline"/>
        <sz val="16"/>
        <color theme="1"/>
        <name val="Calibri"/>
        <scheme val="minor"/>
      </font>
      <numFmt numFmtId="2" formatCode="0.00"/>
    </dxf>
    <dxf>
      <font>
        <b val="0"/>
        <i val="0"/>
        <strike val="0"/>
        <condense val="0"/>
        <extend val="0"/>
        <outline val="0"/>
        <shadow val="0"/>
        <u val="none"/>
        <vertAlign val="baseline"/>
        <sz val="12"/>
        <color theme="1"/>
        <name val="Calibri"/>
        <scheme val="minor"/>
      </font>
      <numFmt numFmtId="2" formatCode="0.00"/>
    </dxf>
    <dxf>
      <font>
        <b val="0"/>
        <i val="0"/>
        <strike val="0"/>
        <condense val="0"/>
        <extend val="0"/>
        <outline val="0"/>
        <shadow val="0"/>
        <u val="none"/>
        <vertAlign val="baseline"/>
        <sz val="16"/>
        <color theme="1"/>
        <name val="Calibri"/>
        <scheme val="minor"/>
      </font>
      <numFmt numFmtId="164" formatCode="_(&quot;$&quot;* #,##0.00_);_(&quot;$&quot;* \(#,##0.00\);_(&quot;$&quot;* &quot;-&quot;??_);_(@_)"/>
      <border diagonalUp="0" diagonalDown="0" outline="0">
        <left/>
        <right style="thick">
          <color auto="1"/>
        </right>
        <top/>
        <bottom/>
      </border>
    </dxf>
    <dxf>
      <font>
        <b val="0"/>
        <i val="0"/>
        <strike val="0"/>
        <condense val="0"/>
        <extend val="0"/>
        <outline val="0"/>
        <shadow val="0"/>
        <u val="none"/>
        <vertAlign val="baseline"/>
        <sz val="12"/>
        <color theme="1"/>
        <name val="Calibri"/>
        <scheme val="minor"/>
      </font>
      <numFmt numFmtId="164" formatCode="_(&quot;$&quot;* #,##0.00_);_(&quot;$&quot;* \(#,##0.00\);_(&quot;$&quot;* &quot;-&quot;??_);_(@_)"/>
      <border diagonalUp="0" diagonalDown="0">
        <left/>
        <right style="thick">
          <color auto="1"/>
        </right>
        <top/>
        <bottom/>
        <vertical/>
        <horizontal/>
      </border>
    </dxf>
    <dxf>
      <font>
        <b val="0"/>
        <i val="0"/>
        <strike val="0"/>
        <condense val="0"/>
        <extend val="0"/>
        <outline val="0"/>
        <shadow val="0"/>
        <u val="none"/>
        <vertAlign val="baseline"/>
        <sz val="16"/>
        <color theme="1"/>
        <name val="Calibri"/>
        <scheme val="minor"/>
      </font>
      <numFmt numFmtId="2" formatCode="0.00"/>
    </dxf>
    <dxf>
      <font>
        <b val="0"/>
        <i val="0"/>
        <strike val="0"/>
        <condense val="0"/>
        <extend val="0"/>
        <outline val="0"/>
        <shadow val="0"/>
        <u val="none"/>
        <vertAlign val="baseline"/>
        <sz val="12"/>
        <color theme="1"/>
        <name val="Calibri"/>
        <scheme val="minor"/>
      </font>
      <numFmt numFmtId="2" formatCode="0.00"/>
    </dxf>
    <dxf>
      <font>
        <b val="0"/>
        <i val="0"/>
        <strike val="0"/>
        <condense val="0"/>
        <extend val="0"/>
        <outline val="0"/>
        <shadow val="0"/>
        <u val="none"/>
        <vertAlign val="baseline"/>
        <sz val="16"/>
        <color theme="1"/>
        <name val="Calibri"/>
        <scheme val="minor"/>
      </font>
      <numFmt numFmtId="164" formatCode="_(&quot;$&quot;* #,##0.00_);_(&quot;$&quot;* \(#,##0.00\);_(&quot;$&quot;* &quot;-&quot;??_);_(@_)"/>
      <border diagonalUp="0" diagonalDown="0" outline="0">
        <left/>
        <right style="thick">
          <color auto="1"/>
        </right>
        <top/>
        <bottom/>
      </border>
    </dxf>
    <dxf>
      <font>
        <b val="0"/>
        <i val="0"/>
        <strike val="0"/>
        <condense val="0"/>
        <extend val="0"/>
        <outline val="0"/>
        <shadow val="0"/>
        <u val="none"/>
        <vertAlign val="baseline"/>
        <sz val="12"/>
        <color theme="1"/>
        <name val="Calibri"/>
        <scheme val="minor"/>
      </font>
      <numFmt numFmtId="164" formatCode="_(&quot;$&quot;* #,##0.00_);_(&quot;$&quot;* \(#,##0.00\);_(&quot;$&quot;* &quot;-&quot;??_);_(@_)"/>
      <border diagonalUp="0" diagonalDown="0">
        <left/>
        <right style="thick">
          <color auto="1"/>
        </right>
        <top/>
        <bottom/>
        <vertical/>
        <horizontal/>
      </border>
    </dxf>
    <dxf>
      <font>
        <b val="0"/>
        <i val="0"/>
        <strike val="0"/>
        <condense val="0"/>
        <extend val="0"/>
        <outline val="0"/>
        <shadow val="0"/>
        <u val="none"/>
        <vertAlign val="baseline"/>
        <sz val="16"/>
        <color theme="1"/>
        <name val="Calibri"/>
        <scheme val="minor"/>
      </font>
      <numFmt numFmtId="2" formatCode="0.00"/>
    </dxf>
    <dxf>
      <font>
        <b val="0"/>
        <i val="0"/>
        <strike val="0"/>
        <condense val="0"/>
        <extend val="0"/>
        <outline val="0"/>
        <shadow val="0"/>
        <u val="none"/>
        <vertAlign val="baseline"/>
        <sz val="12"/>
        <color theme="1"/>
        <name val="Calibri"/>
        <scheme val="minor"/>
      </font>
      <numFmt numFmtId="2" formatCode="0.00"/>
    </dxf>
    <dxf>
      <font>
        <b val="0"/>
        <i val="0"/>
        <strike val="0"/>
        <condense val="0"/>
        <extend val="0"/>
        <outline val="0"/>
        <shadow val="0"/>
        <u val="none"/>
        <vertAlign val="baseline"/>
        <sz val="16"/>
        <color theme="1"/>
        <name val="Calibri"/>
        <scheme val="minor"/>
      </font>
      <numFmt numFmtId="164" formatCode="_(&quot;$&quot;* #,##0.00_);_(&quot;$&quot;* \(#,##0.00\);_(&quot;$&quot;* &quot;-&quot;??_);_(@_)"/>
      <border diagonalUp="0" diagonalDown="0" outline="0">
        <left/>
        <right style="thick">
          <color auto="1"/>
        </right>
        <top/>
        <bottom/>
      </border>
    </dxf>
    <dxf>
      <font>
        <b val="0"/>
        <i val="0"/>
        <strike val="0"/>
        <condense val="0"/>
        <extend val="0"/>
        <outline val="0"/>
        <shadow val="0"/>
        <u val="none"/>
        <vertAlign val="baseline"/>
        <sz val="12"/>
        <color theme="1"/>
        <name val="Calibri"/>
        <scheme val="minor"/>
      </font>
      <border diagonalUp="0" diagonalDown="0">
        <left/>
        <right style="thick">
          <color auto="1"/>
        </right>
        <top/>
        <bottom/>
        <vertical/>
        <horizontal/>
      </border>
    </dxf>
    <dxf>
      <font>
        <b val="0"/>
        <i val="0"/>
        <strike val="0"/>
        <condense val="0"/>
        <extend val="0"/>
        <outline val="0"/>
        <shadow val="0"/>
        <u val="none"/>
        <vertAlign val="baseline"/>
        <sz val="16"/>
        <color theme="1"/>
        <name val="Calibri"/>
        <scheme val="minor"/>
      </font>
      <numFmt numFmtId="2" formatCode="0.00"/>
    </dxf>
    <dxf>
      <font>
        <b val="0"/>
        <i val="0"/>
        <strike val="0"/>
        <condense val="0"/>
        <extend val="0"/>
        <outline val="0"/>
        <shadow val="0"/>
        <u val="none"/>
        <vertAlign val="baseline"/>
        <sz val="12"/>
        <color theme="1"/>
        <name val="Calibri"/>
        <scheme val="minor"/>
      </font>
      <numFmt numFmtId="2" formatCode="0.00"/>
    </dxf>
    <dxf>
      <font>
        <b/>
        <i val="0"/>
        <strike val="0"/>
        <condense val="0"/>
        <extend val="0"/>
        <outline val="0"/>
        <shadow val="0"/>
        <u val="none"/>
        <vertAlign val="baseline"/>
        <sz val="16"/>
        <color theme="1"/>
        <name val="Calibri"/>
        <scheme val="minor"/>
      </font>
    </dxf>
    <dxf>
      <font>
        <b/>
        <i val="0"/>
        <strike val="0"/>
        <condense val="0"/>
        <extend val="0"/>
        <outline val="0"/>
        <shadow val="0"/>
        <u val="none"/>
        <vertAlign val="baseline"/>
        <sz val="12"/>
        <color theme="1"/>
        <name val="Calibri"/>
        <scheme val="minor"/>
      </font>
      <numFmt numFmtId="0" formatCode="General"/>
    </dxf>
    <dxf>
      <font>
        <b/>
        <i val="0"/>
        <strike val="0"/>
        <condense val="0"/>
        <extend val="0"/>
        <outline val="0"/>
        <shadow val="0"/>
        <u val="none"/>
        <vertAlign val="baseline"/>
        <sz val="16"/>
        <color theme="1"/>
        <name val="Calibri"/>
        <scheme val="minor"/>
      </font>
    </dxf>
    <dxf>
      <font>
        <b/>
        <i val="0"/>
        <strike val="0"/>
        <condense val="0"/>
        <extend val="0"/>
        <outline val="0"/>
        <shadow val="0"/>
        <u val="none"/>
        <vertAlign val="baseline"/>
        <sz val="12"/>
        <color theme="1"/>
        <name val="Calibri"/>
        <scheme val="minor"/>
      </font>
      <numFmt numFmtId="0" formatCode="General"/>
    </dxf>
    <dxf>
      <font>
        <strike val="0"/>
        <outline val="0"/>
        <shadow val="0"/>
        <u val="none"/>
        <vertAlign val="baseline"/>
        <sz val="16"/>
        <color theme="1"/>
        <name val="Calibri"/>
        <scheme val="minor"/>
      </font>
    </dxf>
    <dxf>
      <font>
        <b val="0"/>
        <i val="0"/>
        <strike val="0"/>
        <condense val="0"/>
        <extend val="0"/>
        <outline val="0"/>
        <shadow val="0"/>
        <u val="none"/>
        <vertAlign val="baseline"/>
        <sz val="12"/>
        <color theme="1"/>
        <name val="Calibri"/>
        <scheme val="minor"/>
      </font>
    </dxf>
    <dxf>
      <font>
        <b/>
        <i val="0"/>
        <strike val="0"/>
        <condense val="0"/>
        <extend val="0"/>
        <outline val="0"/>
        <shadow val="0"/>
        <u val="none"/>
        <vertAlign val="baseline"/>
        <sz val="16"/>
        <color theme="0" tint="-4.9989318521683403E-2"/>
        <name val="Calibri"/>
        <scheme val="minor"/>
      </font>
      <fill>
        <patternFill patternType="solid">
          <fgColor indexed="64"/>
          <bgColor rgb="FF0070C0"/>
        </patternFill>
      </fill>
      <alignment horizontal="center" vertical="center" textRotation="0" wrapText="1" indent="0" justifyLastLine="0" shrinkToFit="0" readingOrder="0"/>
    </dxf>
    <dxf>
      <font>
        <color rgb="FF9C0006"/>
      </font>
      <fill>
        <patternFill>
          <bgColor rgb="FFFFC7CE"/>
        </patternFill>
      </fill>
    </dxf>
    <dxf>
      <font>
        <strike val="0"/>
        <outline val="0"/>
        <shadow val="0"/>
        <u val="none"/>
        <vertAlign val="baseline"/>
        <sz val="11"/>
        <color theme="1"/>
      </font>
      <numFmt numFmtId="0" formatCode="General"/>
      <alignment horizontal="center" textRotation="0" indent="0" justifyLastLine="0" shrinkToFit="0" readingOrder="0"/>
      <protection locked="1" hidden="0"/>
    </dxf>
    <dxf>
      <font>
        <b val="0"/>
        <i val="0"/>
        <strike val="0"/>
        <condense val="0"/>
        <extend val="0"/>
        <outline val="0"/>
        <shadow val="0"/>
        <u val="none"/>
        <vertAlign val="baseline"/>
        <sz val="11"/>
        <color theme="1"/>
        <name val="Arial"/>
        <scheme val="none"/>
      </font>
      <numFmt numFmtId="164" formatCode="_(&quot;$&quot;* #,##0.00_);_(&quot;$&quot;* \(#,##0.00\);_(&quot;$&quot;* &quot;-&quot;??_);_(@_)"/>
      <fill>
        <patternFill patternType="solid">
          <fgColor indexed="64"/>
          <bgColor theme="0" tint="-0.14999847407452621"/>
        </patternFill>
      </fill>
      <alignment horizontal="right" vertical="bottom" textRotation="0" wrapText="0" indent="0" justifyLastLine="0" shrinkToFit="0" readingOrder="0"/>
      <protection locked="1" hidden="0"/>
    </dxf>
    <dxf>
      <font>
        <b/>
        <i val="0"/>
        <strike val="0"/>
        <condense val="0"/>
        <extend val="0"/>
        <outline val="0"/>
        <shadow val="0"/>
        <u val="none"/>
        <vertAlign val="baseline"/>
        <sz val="11"/>
        <color theme="1"/>
        <name val="Arial"/>
        <scheme val="none"/>
      </font>
      <numFmt numFmtId="164" formatCode="_(&quot;$&quot;* #,##0.00_);_(&quot;$&quot;* \(#,##0.00\);_(&quot;$&quot;* &quot;-&quot;??_);_(@_)"/>
      <fill>
        <patternFill patternType="none">
          <fgColor indexed="64"/>
          <bgColor auto="1"/>
        </patternFill>
      </fill>
      <alignment horizontal="center" textRotation="0" indent="0" justifyLastLine="0" shrinkToFit="0" readingOrder="0"/>
      <protection locked="1" hidden="0"/>
    </dxf>
    <dxf>
      <font>
        <b val="0"/>
        <i val="0"/>
        <strike val="0"/>
        <condense val="0"/>
        <extend val="0"/>
        <outline val="0"/>
        <shadow val="0"/>
        <u val="none"/>
        <vertAlign val="baseline"/>
        <sz val="11"/>
        <color theme="1"/>
        <name val="Arial"/>
        <scheme val="none"/>
      </font>
      <numFmt numFmtId="164" formatCode="_(&quot;$&quot;* #,##0.00_);_(&quot;$&quot;* \(#,##0.00\);_(&quot;$&quot;* &quot;-&quot;??_);_(@_)"/>
      <protection locked="1" hidden="0"/>
    </dxf>
    <dxf>
      <font>
        <b val="0"/>
        <i val="0"/>
        <strike val="0"/>
        <condense val="0"/>
        <extend val="0"/>
        <outline val="0"/>
        <shadow val="0"/>
        <u val="none"/>
        <vertAlign val="baseline"/>
        <sz val="11"/>
        <color theme="1"/>
        <name val="Arial"/>
        <scheme val="none"/>
      </font>
      <numFmt numFmtId="164" formatCode="_(&quot;$&quot;* #,##0.00_);_(&quot;$&quot;* \(#,##0.00\);_(&quot;$&quot;* &quot;-&quot;??_);_(@_)"/>
      <alignment horizontal="center" textRotation="0" indent="0" justifyLastLine="0" shrinkToFit="0" readingOrder="0"/>
      <protection locked="1" hidden="0"/>
    </dxf>
    <dxf>
      <font>
        <b val="0"/>
        <i val="0"/>
        <strike val="0"/>
        <condense val="0"/>
        <extend val="0"/>
        <outline val="0"/>
        <shadow val="0"/>
        <u val="none"/>
        <vertAlign val="baseline"/>
        <sz val="11"/>
        <color theme="1"/>
        <name val="Arial"/>
        <scheme val="none"/>
      </font>
      <numFmt numFmtId="164" formatCode="_(&quot;$&quot;* #,##0.00_);_(&quot;$&quot;* \(#,##0.00\);_(&quot;$&quot;* &quot;-&quot;??_);_(@_)"/>
      <protection locked="1" hidden="0"/>
    </dxf>
    <dxf>
      <font>
        <b val="0"/>
        <i val="0"/>
        <strike val="0"/>
        <condense val="0"/>
        <extend val="0"/>
        <outline val="0"/>
        <shadow val="0"/>
        <u val="none"/>
        <vertAlign val="baseline"/>
        <sz val="11"/>
        <color theme="1"/>
        <name val="Arial"/>
        <scheme val="none"/>
      </font>
      <alignment horizontal="center" textRotation="0" indent="0" justifyLastLine="0" shrinkToFit="0" readingOrder="0"/>
      <protection locked="1" hidden="0"/>
    </dxf>
    <dxf>
      <font>
        <b val="0"/>
        <i val="0"/>
        <strike val="0"/>
        <condense val="0"/>
        <extend val="0"/>
        <outline val="0"/>
        <shadow val="0"/>
        <u val="none"/>
        <vertAlign val="baseline"/>
        <sz val="11"/>
        <color theme="1"/>
        <name val="Arial"/>
        <scheme val="none"/>
      </font>
      <numFmt numFmtId="2" formatCode="0.00"/>
      <protection locked="0" hidden="0"/>
    </dxf>
    <dxf>
      <font>
        <b val="0"/>
        <i val="0"/>
        <strike val="0"/>
        <condense val="0"/>
        <extend val="0"/>
        <outline val="0"/>
        <shadow val="0"/>
        <u val="none"/>
        <vertAlign val="baseline"/>
        <sz val="11"/>
        <color theme="1"/>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Arial"/>
        <scheme val="none"/>
      </font>
      <numFmt numFmtId="164" formatCode="_(&quot;$&quot;* #,##0.00_);_(&quot;$&quot;* \(#,##0.00\);_(&quot;$&quot;* &quot;-&quot;??_);_(@_)"/>
      <protection locked="0" hidden="0"/>
    </dxf>
    <dxf>
      <font>
        <b val="0"/>
        <i val="0"/>
        <strike val="0"/>
        <condense val="0"/>
        <extend val="0"/>
        <outline val="0"/>
        <shadow val="0"/>
        <u val="none"/>
        <vertAlign val="baseline"/>
        <sz val="11"/>
        <color theme="1"/>
        <name val="Arial"/>
        <scheme val="none"/>
      </font>
      <alignment horizont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numFmt numFmtId="165" formatCode="m/d/yyyy"/>
      <alignment horizontal="center" vertical="bottom"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numFmt numFmtId="165" formatCode="m/d/yyyy"/>
      <alignment horizontal="center" textRotation="0" wrapText="1" indent="0" justifyLastLine="0" shrinkToFit="0" readingOrder="0"/>
      <protection locked="1" hidden="0"/>
    </dxf>
    <dxf>
      <font>
        <b val="0"/>
        <i val="0"/>
        <strike val="0"/>
        <condense val="0"/>
        <extend val="0"/>
        <outline val="0"/>
        <shadow val="0"/>
        <u val="none"/>
        <vertAlign val="baseline"/>
        <sz val="11"/>
        <color theme="1"/>
        <name val="Arial"/>
        <scheme val="none"/>
      </font>
      <numFmt numFmtId="165" formatCode="m/d/yyyy"/>
      <protection locked="0" hidden="0"/>
    </dxf>
    <dxf>
      <font>
        <b val="0"/>
        <i val="0"/>
        <strike val="0"/>
        <condense val="0"/>
        <extend val="0"/>
        <outline val="0"/>
        <shadow val="0"/>
        <u val="none"/>
        <vertAlign val="baseline"/>
        <sz val="11"/>
        <color theme="1"/>
        <name val="Arial"/>
        <scheme val="none"/>
      </font>
      <numFmt numFmtId="165" formatCode="m/d/yyyy"/>
      <alignment horizont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numFmt numFmtId="165" formatCode="m/d/yyyy"/>
      <protection locked="0" hidden="0"/>
    </dxf>
    <dxf>
      <font>
        <b val="0"/>
        <i val="0"/>
        <strike val="0"/>
        <condense val="0"/>
        <extend val="0"/>
        <outline val="0"/>
        <shadow val="0"/>
        <u val="none"/>
        <vertAlign val="baseline"/>
        <sz val="11"/>
        <color theme="1"/>
        <name val="Arial"/>
        <scheme val="none"/>
      </font>
      <numFmt numFmtId="165" formatCode="m/d/yyyy"/>
      <alignment horizont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numFmt numFmtId="0" formatCode="General"/>
      <alignment horizontal="center"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scheme val="none"/>
      </font>
      <protection locked="0" hidden="0"/>
    </dxf>
    <dxf>
      <font>
        <b val="0"/>
        <i val="0"/>
        <strike val="0"/>
        <condense val="0"/>
        <extend val="0"/>
        <outline val="0"/>
        <shadow val="0"/>
        <u val="none"/>
        <vertAlign val="baseline"/>
        <sz val="11"/>
        <color theme="1"/>
        <name val="Arial"/>
        <scheme val="none"/>
      </font>
      <numFmt numFmtId="0" formatCode="General"/>
      <alignment horizontal="center" textRotation="0" indent="0" justifyLastLine="0" shrinkToFit="0" readingOrder="0"/>
      <protection locked="1" hidden="0"/>
    </dxf>
    <dxf>
      <font>
        <b val="0"/>
        <i val="0"/>
        <strike val="0"/>
        <condense val="0"/>
        <extend val="0"/>
        <outline val="0"/>
        <shadow val="0"/>
        <u val="none"/>
        <vertAlign val="baseline"/>
        <sz val="11"/>
        <color theme="1"/>
        <name val="Arial"/>
        <scheme val="none"/>
      </font>
      <numFmt numFmtId="0" formatCode="General"/>
      <alignment horizontal="center" textRotation="0" indent="0" justifyLastLine="0" shrinkToFit="0" readingOrder="0"/>
      <protection locked="1" hidden="0"/>
    </dxf>
    <dxf>
      <font>
        <strike val="0"/>
        <outline val="0"/>
        <shadow val="0"/>
        <u val="none"/>
        <vertAlign val="baseline"/>
        <sz val="11"/>
        <color theme="1"/>
      </font>
      <alignment horizontal="center" textRotation="0" indent="0" justifyLastLine="0" shrinkToFit="0" readingOrder="0"/>
    </dxf>
    <dxf>
      <font>
        <b/>
        <i val="0"/>
        <strike val="0"/>
        <condense val="0"/>
        <extend val="0"/>
        <outline val="0"/>
        <shadow val="0"/>
        <u val="none"/>
        <vertAlign val="baseline"/>
        <sz val="11"/>
        <color theme="1"/>
        <name val="Arial"/>
        <scheme val="none"/>
      </font>
      <fill>
        <patternFill patternType="solid">
          <fgColor indexed="64"/>
          <bgColor rgb="FF0070C0"/>
        </patternFill>
      </fill>
      <alignment horizontal="center" vertical="top" textRotation="0" wrapText="1" indent="0" justifyLastLine="0" shrinkToFit="0" readingOrder="0"/>
      <protection locked="1" hidden="0"/>
    </dxf>
    <dxf>
      <font>
        <color rgb="FF9C0006"/>
      </font>
      <fill>
        <patternFill>
          <bgColor rgb="FFFFC7CE"/>
        </patternFill>
      </fill>
    </dxf>
    <dxf>
      <font>
        <color rgb="FF9C0006"/>
      </font>
      <fill>
        <patternFill>
          <bgColor rgb="FFFFC7CE"/>
        </patternFill>
      </fill>
    </dxf>
    <dxf>
      <fill>
        <patternFill>
          <bgColor rgb="FFC0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u val="none"/>
        <vertAlign val="baseline"/>
        <sz val="11"/>
        <color theme="1"/>
      </font>
      <numFmt numFmtId="0" formatCode="General"/>
      <alignment horizontal="center" textRotation="0" indent="0" justifyLastLine="0" shrinkToFit="0" readingOrder="0"/>
      <protection locked="1" hidden="0"/>
    </dxf>
    <dxf>
      <font>
        <b val="0"/>
        <i val="0"/>
        <strike val="0"/>
        <condense val="0"/>
        <extend val="0"/>
        <outline val="0"/>
        <shadow val="0"/>
        <u val="none"/>
        <vertAlign val="baseline"/>
        <sz val="11"/>
        <color theme="1"/>
        <name val="Arial"/>
        <scheme val="none"/>
      </font>
      <numFmt numFmtId="164" formatCode="_(&quot;$&quot;* #,##0.00_);_(&quot;$&quot;* \(#,##0.00\);_(&quot;$&quot;* &quot;-&quot;??_);_(@_)"/>
      <fill>
        <patternFill patternType="solid">
          <fgColor indexed="64"/>
          <bgColor theme="0" tint="-0.14999847407452621"/>
        </patternFill>
      </fill>
      <alignment horizontal="right" vertical="bottom" textRotation="0" wrapText="0" indent="0" justifyLastLine="0" shrinkToFit="0" readingOrder="0"/>
      <protection locked="1" hidden="0"/>
    </dxf>
    <dxf>
      <font>
        <b/>
        <i val="0"/>
        <strike val="0"/>
        <condense val="0"/>
        <extend val="0"/>
        <outline val="0"/>
        <shadow val="0"/>
        <u val="none"/>
        <vertAlign val="baseline"/>
        <sz val="11"/>
        <color theme="1"/>
        <name val="Arial"/>
        <scheme val="none"/>
      </font>
      <numFmt numFmtId="164" formatCode="_(&quot;$&quot;* #,##0.00_);_(&quot;$&quot;* \(#,##0.00\);_(&quot;$&quot;* &quot;-&quot;??_);_(@_)"/>
      <fill>
        <patternFill patternType="none">
          <fgColor indexed="64"/>
          <bgColor auto="1"/>
        </patternFill>
      </fill>
      <alignment horizontal="center" textRotation="0" indent="0" justifyLastLine="0" shrinkToFit="0" readingOrder="0"/>
      <protection locked="1" hidden="0"/>
    </dxf>
    <dxf>
      <font>
        <b val="0"/>
        <i val="0"/>
        <strike val="0"/>
        <condense val="0"/>
        <extend val="0"/>
        <outline val="0"/>
        <shadow val="0"/>
        <u val="none"/>
        <vertAlign val="baseline"/>
        <sz val="11"/>
        <color theme="1"/>
        <name val="Arial"/>
        <scheme val="none"/>
      </font>
      <numFmt numFmtId="164" formatCode="_(&quot;$&quot;* #,##0.00_);_(&quot;$&quot;* \(#,##0.00\);_(&quot;$&quot;* &quot;-&quot;??_);_(@_)"/>
      <protection locked="1" hidden="0"/>
    </dxf>
    <dxf>
      <font>
        <b val="0"/>
        <i val="0"/>
        <strike val="0"/>
        <condense val="0"/>
        <extend val="0"/>
        <outline val="0"/>
        <shadow val="0"/>
        <u val="none"/>
        <vertAlign val="baseline"/>
        <sz val="11"/>
        <color theme="1"/>
        <name val="Arial"/>
        <scheme val="none"/>
      </font>
      <numFmt numFmtId="164" formatCode="_(&quot;$&quot;* #,##0.00_);_(&quot;$&quot;* \(#,##0.00\);_(&quot;$&quot;* &quot;-&quot;??_);_(@_)"/>
      <alignment horizontal="center" textRotation="0" indent="0" justifyLastLine="0" shrinkToFit="0" readingOrder="0"/>
      <protection locked="1" hidden="0"/>
    </dxf>
    <dxf>
      <font>
        <b val="0"/>
        <i val="0"/>
        <strike val="0"/>
        <condense val="0"/>
        <extend val="0"/>
        <outline val="0"/>
        <shadow val="0"/>
        <u val="none"/>
        <vertAlign val="baseline"/>
        <sz val="11"/>
        <color theme="1"/>
        <name val="Arial"/>
        <scheme val="none"/>
      </font>
      <numFmt numFmtId="164" formatCode="_(&quot;$&quot;* #,##0.00_);_(&quot;$&quot;* \(#,##0.00\);_(&quot;$&quot;* &quot;-&quot;??_);_(@_)"/>
      <protection locked="1" hidden="0"/>
    </dxf>
    <dxf>
      <font>
        <b val="0"/>
        <i val="0"/>
        <strike val="0"/>
        <condense val="0"/>
        <extend val="0"/>
        <outline val="0"/>
        <shadow val="0"/>
        <u val="none"/>
        <vertAlign val="baseline"/>
        <sz val="11"/>
        <color theme="1"/>
        <name val="Arial"/>
        <scheme val="none"/>
      </font>
      <alignment horizontal="center" textRotation="0" indent="0" justifyLastLine="0" shrinkToFit="0" readingOrder="0"/>
      <protection locked="1" hidden="0"/>
    </dxf>
    <dxf>
      <font>
        <b val="0"/>
        <i val="0"/>
        <strike val="0"/>
        <condense val="0"/>
        <extend val="0"/>
        <outline val="0"/>
        <shadow val="0"/>
        <u val="none"/>
        <vertAlign val="baseline"/>
        <sz val="11"/>
        <color theme="1"/>
        <name val="Arial"/>
        <scheme val="none"/>
      </font>
      <numFmt numFmtId="2" formatCode="0.00"/>
      <protection locked="0" hidden="0"/>
    </dxf>
    <dxf>
      <font>
        <b val="0"/>
        <i val="0"/>
        <strike val="0"/>
        <condense val="0"/>
        <extend val="0"/>
        <outline val="0"/>
        <shadow val="0"/>
        <u val="none"/>
        <vertAlign val="baseline"/>
        <sz val="11"/>
        <color theme="1"/>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Arial"/>
        <scheme val="none"/>
      </font>
      <numFmt numFmtId="164" formatCode="_(&quot;$&quot;* #,##0.00_);_(&quot;$&quot;* \(#,##0.00\);_(&quot;$&quot;* &quot;-&quot;??_);_(@_)"/>
      <protection locked="0" hidden="0"/>
    </dxf>
    <dxf>
      <font>
        <b val="0"/>
        <i val="0"/>
        <strike val="0"/>
        <condense val="0"/>
        <extend val="0"/>
        <outline val="0"/>
        <shadow val="0"/>
        <u val="none"/>
        <vertAlign val="baseline"/>
        <sz val="11"/>
        <color theme="1"/>
        <name val="Arial"/>
        <scheme val="none"/>
      </font>
      <alignment horizont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numFmt numFmtId="165" formatCode="m/d/yyyy"/>
      <alignment horizontal="center" vertical="bottom"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numFmt numFmtId="165" formatCode="m/d/yyyy"/>
      <alignment horizontal="center" textRotation="0" wrapText="1" indent="0" justifyLastLine="0" shrinkToFit="0" readingOrder="0"/>
      <protection locked="1" hidden="0"/>
    </dxf>
    <dxf>
      <font>
        <b val="0"/>
        <i val="0"/>
        <strike val="0"/>
        <condense val="0"/>
        <extend val="0"/>
        <outline val="0"/>
        <shadow val="0"/>
        <u val="none"/>
        <vertAlign val="baseline"/>
        <sz val="11"/>
        <color theme="1"/>
        <name val="Arial"/>
        <scheme val="none"/>
      </font>
      <numFmt numFmtId="165" formatCode="m/d/yyyy"/>
      <protection locked="0" hidden="0"/>
    </dxf>
    <dxf>
      <font>
        <b val="0"/>
        <i val="0"/>
        <strike val="0"/>
        <condense val="0"/>
        <extend val="0"/>
        <outline val="0"/>
        <shadow val="0"/>
        <u val="none"/>
        <vertAlign val="baseline"/>
        <sz val="11"/>
        <color theme="1"/>
        <name val="Arial"/>
        <scheme val="none"/>
      </font>
      <numFmt numFmtId="165" formatCode="m/d/yyyy"/>
      <alignment horizont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numFmt numFmtId="165" formatCode="m/d/yyyy"/>
      <protection locked="0" hidden="0"/>
    </dxf>
    <dxf>
      <font>
        <b val="0"/>
        <i val="0"/>
        <strike val="0"/>
        <condense val="0"/>
        <extend val="0"/>
        <outline val="0"/>
        <shadow val="0"/>
        <u val="none"/>
        <vertAlign val="baseline"/>
        <sz val="11"/>
        <color theme="1"/>
        <name val="Arial"/>
        <scheme val="none"/>
      </font>
      <numFmt numFmtId="165" formatCode="m/d/yyyy"/>
      <alignment horizont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numFmt numFmtId="0" formatCode="General"/>
      <alignment horizontal="center"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scheme val="none"/>
      </font>
      <protection locked="0" hidden="0"/>
    </dxf>
    <dxf>
      <font>
        <b val="0"/>
        <i val="0"/>
        <strike val="0"/>
        <condense val="0"/>
        <extend val="0"/>
        <outline val="0"/>
        <shadow val="0"/>
        <u val="none"/>
        <vertAlign val="baseline"/>
        <sz val="11"/>
        <color theme="1"/>
        <name val="Arial"/>
        <scheme val="none"/>
      </font>
      <numFmt numFmtId="0" formatCode="General"/>
      <alignment horizont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numFmt numFmtId="0" formatCode="General"/>
      <alignment horizontal="center" textRotation="0" indent="0" justifyLastLine="0" shrinkToFit="0" readingOrder="0"/>
      <protection locked="0" hidden="0"/>
    </dxf>
    <dxf>
      <font>
        <strike val="0"/>
        <outline val="0"/>
        <shadow val="0"/>
        <u val="none"/>
        <vertAlign val="baseline"/>
        <sz val="11"/>
        <color theme="1"/>
      </font>
      <alignment horizontal="center" textRotation="0" indent="0" justifyLastLine="0" shrinkToFit="0" readingOrder="0"/>
    </dxf>
    <dxf>
      <font>
        <b/>
        <i val="0"/>
        <strike val="0"/>
        <condense val="0"/>
        <extend val="0"/>
        <outline val="0"/>
        <shadow val="0"/>
        <u val="none"/>
        <vertAlign val="baseline"/>
        <sz val="11"/>
        <color theme="1"/>
        <name val="Arial"/>
        <scheme val="none"/>
      </font>
      <fill>
        <patternFill patternType="solid">
          <fgColor indexed="64"/>
          <bgColor rgb="FF0070C0"/>
        </patternFill>
      </fill>
      <alignment horizontal="center" vertical="top" textRotation="0" wrapText="1" indent="0" justifyLastLine="0" shrinkToFit="0" readingOrder="0"/>
      <protection locked="1" hidden="0"/>
    </dxf>
    <dxf>
      <font>
        <color rgb="FF9C0006"/>
      </font>
      <fill>
        <patternFill>
          <bgColor rgb="FFFFC7CE"/>
        </patternFill>
      </fill>
    </dxf>
    <dxf>
      <font>
        <color rgb="FF9C0006"/>
      </font>
      <fill>
        <patternFill>
          <bgColor rgb="FFFFC7CE"/>
        </patternFill>
      </fill>
    </dxf>
    <dxf>
      <fill>
        <patternFill>
          <bgColor rgb="FFC0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u val="none"/>
        <vertAlign val="baseline"/>
        <sz val="11"/>
        <color theme="1"/>
      </font>
      <numFmt numFmtId="0" formatCode="General"/>
      <alignment horizontal="center" textRotation="0" indent="0" justifyLastLine="0" shrinkToFit="0" readingOrder="0"/>
      <protection locked="1" hidden="0"/>
    </dxf>
    <dxf>
      <font>
        <b val="0"/>
        <i val="0"/>
        <strike val="0"/>
        <condense val="0"/>
        <extend val="0"/>
        <outline val="0"/>
        <shadow val="0"/>
        <u val="none"/>
        <vertAlign val="baseline"/>
        <sz val="11"/>
        <color theme="1"/>
        <name val="Arial"/>
        <scheme val="none"/>
      </font>
      <numFmt numFmtId="164" formatCode="_(&quot;$&quot;* #,##0.00_);_(&quot;$&quot;* \(#,##0.00\);_(&quot;$&quot;* &quot;-&quot;??_);_(@_)"/>
      <fill>
        <patternFill patternType="solid">
          <fgColor indexed="64"/>
          <bgColor theme="0" tint="-0.14999847407452621"/>
        </patternFill>
      </fill>
      <alignment horizontal="right" vertical="bottom" textRotation="0" wrapText="0" indent="0" justifyLastLine="0" shrinkToFit="0" readingOrder="0"/>
      <protection locked="1" hidden="0"/>
    </dxf>
    <dxf>
      <font>
        <b/>
        <i val="0"/>
        <strike val="0"/>
        <condense val="0"/>
        <extend val="0"/>
        <outline val="0"/>
        <shadow val="0"/>
        <u val="none"/>
        <vertAlign val="baseline"/>
        <sz val="11"/>
        <color theme="1"/>
        <name val="Arial"/>
        <scheme val="none"/>
      </font>
      <numFmt numFmtId="164" formatCode="_(&quot;$&quot;* #,##0.00_);_(&quot;$&quot;* \(#,##0.00\);_(&quot;$&quot;* &quot;-&quot;??_);_(@_)"/>
      <fill>
        <patternFill patternType="none">
          <fgColor indexed="64"/>
          <bgColor auto="1"/>
        </patternFill>
      </fill>
      <alignment horizontal="center" textRotation="0" indent="0" justifyLastLine="0" shrinkToFit="0" readingOrder="0"/>
      <protection locked="1" hidden="0"/>
    </dxf>
    <dxf>
      <font>
        <b val="0"/>
        <i val="0"/>
        <strike val="0"/>
        <condense val="0"/>
        <extend val="0"/>
        <outline val="0"/>
        <shadow val="0"/>
        <u val="none"/>
        <vertAlign val="baseline"/>
        <sz val="11"/>
        <color theme="1"/>
        <name val="Arial"/>
        <scheme val="none"/>
      </font>
      <numFmt numFmtId="164" formatCode="_(&quot;$&quot;* #,##0.00_);_(&quot;$&quot;* \(#,##0.00\);_(&quot;$&quot;* &quot;-&quot;??_);_(@_)"/>
      <protection locked="1" hidden="0"/>
    </dxf>
    <dxf>
      <font>
        <b val="0"/>
        <i val="0"/>
        <strike val="0"/>
        <condense val="0"/>
        <extend val="0"/>
        <outline val="0"/>
        <shadow val="0"/>
        <u val="none"/>
        <vertAlign val="baseline"/>
        <sz val="11"/>
        <color theme="1"/>
        <name val="Arial"/>
        <scheme val="none"/>
      </font>
      <numFmt numFmtId="164" formatCode="_(&quot;$&quot;* #,##0.00_);_(&quot;$&quot;* \(#,##0.00\);_(&quot;$&quot;* &quot;-&quot;??_);_(@_)"/>
      <alignment horizontal="center" textRotation="0" indent="0" justifyLastLine="0" shrinkToFit="0" readingOrder="0"/>
      <protection locked="1" hidden="0"/>
    </dxf>
    <dxf>
      <font>
        <b val="0"/>
        <i val="0"/>
        <strike val="0"/>
        <condense val="0"/>
        <extend val="0"/>
        <outline val="0"/>
        <shadow val="0"/>
        <u val="none"/>
        <vertAlign val="baseline"/>
        <sz val="11"/>
        <color theme="1"/>
        <name val="Arial"/>
        <scheme val="none"/>
      </font>
      <numFmt numFmtId="164" formatCode="_(&quot;$&quot;* #,##0.00_);_(&quot;$&quot;* \(#,##0.00\);_(&quot;$&quot;* &quot;-&quot;??_);_(@_)"/>
      <protection locked="1" hidden="0"/>
    </dxf>
    <dxf>
      <font>
        <b val="0"/>
        <i val="0"/>
        <strike val="0"/>
        <condense val="0"/>
        <extend val="0"/>
        <outline val="0"/>
        <shadow val="0"/>
        <u val="none"/>
        <vertAlign val="baseline"/>
        <sz val="11"/>
        <color theme="1"/>
        <name val="Arial"/>
        <scheme val="none"/>
      </font>
      <alignment horizontal="center" textRotation="0" indent="0" justifyLastLine="0" shrinkToFit="0" readingOrder="0"/>
      <protection locked="1" hidden="0"/>
    </dxf>
    <dxf>
      <font>
        <b val="0"/>
        <i val="0"/>
        <strike val="0"/>
        <condense val="0"/>
        <extend val="0"/>
        <outline val="0"/>
        <shadow val="0"/>
        <u val="none"/>
        <vertAlign val="baseline"/>
        <sz val="11"/>
        <color theme="1"/>
        <name val="Arial"/>
        <scheme val="none"/>
      </font>
      <numFmt numFmtId="2" formatCode="0.00"/>
      <protection locked="0" hidden="0"/>
    </dxf>
    <dxf>
      <font>
        <b val="0"/>
        <i val="0"/>
        <strike val="0"/>
        <condense val="0"/>
        <extend val="0"/>
        <outline val="0"/>
        <shadow val="0"/>
        <u val="none"/>
        <vertAlign val="baseline"/>
        <sz val="11"/>
        <color theme="1"/>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Arial"/>
        <scheme val="none"/>
      </font>
      <numFmt numFmtId="164" formatCode="_(&quot;$&quot;* #,##0.00_);_(&quot;$&quot;* \(#,##0.00\);_(&quot;$&quot;* &quot;-&quot;??_);_(@_)"/>
      <protection locked="0" hidden="0"/>
    </dxf>
    <dxf>
      <font>
        <b val="0"/>
        <i val="0"/>
        <strike val="0"/>
        <condense val="0"/>
        <extend val="0"/>
        <outline val="0"/>
        <shadow val="0"/>
        <u val="none"/>
        <vertAlign val="baseline"/>
        <sz val="11"/>
        <color theme="1"/>
        <name val="Arial"/>
        <scheme val="none"/>
      </font>
      <alignment horizont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numFmt numFmtId="165" formatCode="m/d/yyyy"/>
      <alignment horizontal="center" vertical="bottom"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numFmt numFmtId="165" formatCode="m/d/yyyy"/>
      <alignment horizontal="center" textRotation="0" wrapText="1" indent="0" justifyLastLine="0" shrinkToFit="0" readingOrder="0"/>
      <protection locked="1" hidden="0"/>
    </dxf>
    <dxf>
      <font>
        <b val="0"/>
        <i val="0"/>
        <strike val="0"/>
        <condense val="0"/>
        <extend val="0"/>
        <outline val="0"/>
        <shadow val="0"/>
        <u val="none"/>
        <vertAlign val="baseline"/>
        <sz val="11"/>
        <color theme="1"/>
        <name val="Arial"/>
        <scheme val="none"/>
      </font>
      <numFmt numFmtId="165" formatCode="m/d/yyyy"/>
      <protection locked="0" hidden="0"/>
    </dxf>
    <dxf>
      <font>
        <b val="0"/>
        <i val="0"/>
        <strike val="0"/>
        <condense val="0"/>
        <extend val="0"/>
        <outline val="0"/>
        <shadow val="0"/>
        <u val="none"/>
        <vertAlign val="baseline"/>
        <sz val="11"/>
        <color theme="1"/>
        <name val="Arial"/>
        <scheme val="none"/>
      </font>
      <numFmt numFmtId="165" formatCode="m/d/yyyy"/>
      <alignment horizont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numFmt numFmtId="165" formatCode="m/d/yyyy"/>
      <protection locked="0" hidden="0"/>
    </dxf>
    <dxf>
      <font>
        <b val="0"/>
        <i val="0"/>
        <strike val="0"/>
        <condense val="0"/>
        <extend val="0"/>
        <outline val="0"/>
        <shadow val="0"/>
        <u val="none"/>
        <vertAlign val="baseline"/>
        <sz val="11"/>
        <color theme="1"/>
        <name val="Arial"/>
        <scheme val="none"/>
      </font>
      <numFmt numFmtId="165" formatCode="m/d/yyyy"/>
      <alignment horizont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numFmt numFmtId="0" formatCode="General"/>
      <alignment horizontal="center"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scheme val="none"/>
      </font>
      <protection locked="0" hidden="0"/>
    </dxf>
    <dxf>
      <font>
        <b val="0"/>
        <i val="0"/>
        <strike val="0"/>
        <condense val="0"/>
        <extend val="0"/>
        <outline val="0"/>
        <shadow val="0"/>
        <u val="none"/>
        <vertAlign val="baseline"/>
        <sz val="11"/>
        <color theme="1"/>
        <name val="Arial"/>
        <scheme val="none"/>
      </font>
      <numFmt numFmtId="0" formatCode="General"/>
      <alignment horizont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numFmt numFmtId="0" formatCode="General"/>
      <alignment horizontal="center" textRotation="0" indent="0" justifyLastLine="0" shrinkToFit="0" readingOrder="0"/>
      <protection locked="0" hidden="0"/>
    </dxf>
    <dxf>
      <font>
        <strike val="0"/>
        <outline val="0"/>
        <shadow val="0"/>
        <u val="none"/>
        <vertAlign val="baseline"/>
        <sz val="11"/>
        <color theme="1"/>
      </font>
      <alignment horizontal="center" textRotation="0" indent="0" justifyLastLine="0" shrinkToFit="0" readingOrder="0"/>
    </dxf>
    <dxf>
      <font>
        <b/>
        <i val="0"/>
        <strike val="0"/>
        <condense val="0"/>
        <extend val="0"/>
        <outline val="0"/>
        <shadow val="0"/>
        <u val="none"/>
        <vertAlign val="baseline"/>
        <sz val="11"/>
        <color theme="1"/>
        <name val="Arial"/>
        <scheme val="none"/>
      </font>
      <fill>
        <patternFill patternType="solid">
          <fgColor indexed="64"/>
          <bgColor rgb="FF0070C0"/>
        </patternFill>
      </fill>
      <alignment horizontal="center" vertical="top" textRotation="0" wrapText="1" indent="0" justifyLastLine="0" shrinkToFit="0" readingOrder="0"/>
      <protection locked="1" hidden="0"/>
    </dxf>
    <dxf>
      <font>
        <color rgb="FF9C0006"/>
      </font>
      <fill>
        <patternFill>
          <bgColor rgb="FFFFC7CE"/>
        </patternFill>
      </fill>
    </dxf>
    <dxf>
      <font>
        <color rgb="FF9C0006"/>
      </font>
      <fill>
        <patternFill>
          <bgColor rgb="FFFFC7CE"/>
        </patternFill>
      </fill>
    </dxf>
    <dxf>
      <fill>
        <patternFill>
          <bgColor rgb="FFC0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u val="none"/>
        <vertAlign val="baseline"/>
        <sz val="11"/>
        <color theme="1"/>
      </font>
      <numFmt numFmtId="0" formatCode="General"/>
      <alignment horizontal="center" textRotation="0" indent="0" justifyLastLine="0" shrinkToFit="0" readingOrder="0"/>
      <protection locked="1" hidden="0"/>
    </dxf>
    <dxf>
      <font>
        <b val="0"/>
        <i val="0"/>
        <strike val="0"/>
        <condense val="0"/>
        <extend val="0"/>
        <outline val="0"/>
        <shadow val="0"/>
        <u val="none"/>
        <vertAlign val="baseline"/>
        <sz val="11"/>
        <color theme="1"/>
        <name val="Arial"/>
        <scheme val="none"/>
      </font>
      <numFmt numFmtId="164" formatCode="_(&quot;$&quot;* #,##0.00_);_(&quot;$&quot;* \(#,##0.00\);_(&quot;$&quot;* &quot;-&quot;??_);_(@_)"/>
      <fill>
        <patternFill patternType="solid">
          <fgColor indexed="64"/>
          <bgColor theme="0" tint="-0.14999847407452621"/>
        </patternFill>
      </fill>
      <alignment horizontal="right" vertical="bottom" textRotation="0" wrapText="0" indent="0" justifyLastLine="0" shrinkToFit="0" readingOrder="0"/>
      <protection locked="1" hidden="0"/>
    </dxf>
    <dxf>
      <font>
        <b/>
        <i val="0"/>
        <strike val="0"/>
        <condense val="0"/>
        <extend val="0"/>
        <outline val="0"/>
        <shadow val="0"/>
        <u val="none"/>
        <vertAlign val="baseline"/>
        <sz val="11"/>
        <color theme="1"/>
        <name val="Arial"/>
        <scheme val="none"/>
      </font>
      <numFmt numFmtId="164" formatCode="_(&quot;$&quot;* #,##0.00_);_(&quot;$&quot;* \(#,##0.00\);_(&quot;$&quot;* &quot;-&quot;??_);_(@_)"/>
      <fill>
        <patternFill patternType="solid">
          <fgColor indexed="64"/>
          <bgColor theme="0" tint="-0.14999847407452621"/>
        </patternFill>
      </fill>
      <alignment horizontal="center" textRotation="0" indent="0" justifyLastLine="0" shrinkToFit="0" readingOrder="0"/>
      <protection locked="1" hidden="0"/>
    </dxf>
    <dxf>
      <font>
        <b val="0"/>
        <i val="0"/>
        <strike val="0"/>
        <condense val="0"/>
        <extend val="0"/>
        <outline val="0"/>
        <shadow val="0"/>
        <u val="none"/>
        <vertAlign val="baseline"/>
        <sz val="11"/>
        <color theme="1"/>
        <name val="Arial"/>
        <scheme val="none"/>
      </font>
      <numFmt numFmtId="164" formatCode="_(&quot;$&quot;* #,##0.00_);_(&quot;$&quot;* \(#,##0.00\);_(&quot;$&quot;* &quot;-&quot;??_);_(@_)"/>
      <protection locked="1" hidden="0"/>
    </dxf>
    <dxf>
      <font>
        <b val="0"/>
        <i val="0"/>
        <strike val="0"/>
        <condense val="0"/>
        <extend val="0"/>
        <outline val="0"/>
        <shadow val="0"/>
        <u val="none"/>
        <vertAlign val="baseline"/>
        <sz val="11"/>
        <color theme="1"/>
        <name val="Arial"/>
        <scheme val="none"/>
      </font>
      <numFmt numFmtId="164" formatCode="_(&quot;$&quot;* #,##0.00_);_(&quot;$&quot;* \(#,##0.00\);_(&quot;$&quot;* &quot;-&quot;??_);_(@_)"/>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theme="1"/>
        <name val="Arial"/>
        <scheme val="none"/>
      </font>
      <numFmt numFmtId="164" formatCode="_(&quot;$&quot;* #,##0.00_);_(&quot;$&quot;* \(#,##0.00\);_(&quot;$&quot;* &quot;-&quot;??_);_(@_)"/>
      <protection locked="1" hidden="0"/>
    </dxf>
    <dxf>
      <font>
        <b val="0"/>
        <i val="0"/>
        <strike val="0"/>
        <condense val="0"/>
        <extend val="0"/>
        <outline val="0"/>
        <shadow val="0"/>
        <u val="none"/>
        <vertAlign val="baseline"/>
        <sz val="11"/>
        <color theme="1"/>
        <name val="Arial"/>
        <scheme val="none"/>
      </font>
      <alignment horizontal="center" textRotation="0" indent="0" justifyLastLine="0" shrinkToFit="0" readingOrder="0"/>
      <protection locked="1" hidden="0"/>
    </dxf>
    <dxf>
      <font>
        <b val="0"/>
        <i val="0"/>
        <strike val="0"/>
        <condense val="0"/>
        <extend val="0"/>
        <outline val="0"/>
        <shadow val="0"/>
        <u val="none"/>
        <vertAlign val="baseline"/>
        <sz val="11"/>
        <color theme="1"/>
        <name val="Arial"/>
        <scheme val="none"/>
      </font>
      <numFmt numFmtId="2" formatCode="0.00"/>
      <protection locked="0" hidden="0"/>
    </dxf>
    <dxf>
      <font>
        <b val="0"/>
        <i val="0"/>
        <strike val="0"/>
        <condense val="0"/>
        <extend val="0"/>
        <outline val="0"/>
        <shadow val="0"/>
        <u val="none"/>
        <vertAlign val="baseline"/>
        <sz val="11"/>
        <color theme="1"/>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Arial"/>
        <scheme val="none"/>
      </font>
      <numFmt numFmtId="164" formatCode="_(&quot;$&quot;* #,##0.00_);_(&quot;$&quot;* \(#,##0.00\);_(&quot;$&quot;* &quot;-&quot;??_);_(@_)"/>
      <protection locked="0" hidden="0"/>
    </dxf>
    <dxf>
      <font>
        <b val="0"/>
        <i val="0"/>
        <strike val="0"/>
        <condense val="0"/>
        <extend val="0"/>
        <outline val="0"/>
        <shadow val="0"/>
        <u val="none"/>
        <vertAlign val="baseline"/>
        <sz val="11"/>
        <color theme="1"/>
        <name val="Arial"/>
        <scheme val="none"/>
      </font>
      <alignment horizont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numFmt numFmtId="165" formatCode="m/d/yyyy"/>
      <alignment horizontal="center" vertical="bottom"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numFmt numFmtId="165" formatCode="m/d/yyyy"/>
      <alignment horizontal="center" textRotation="0" wrapText="1" indent="0" justifyLastLine="0" shrinkToFit="0" readingOrder="0"/>
      <protection locked="1" hidden="0"/>
    </dxf>
    <dxf>
      <font>
        <b val="0"/>
        <i val="0"/>
        <strike val="0"/>
        <condense val="0"/>
        <extend val="0"/>
        <outline val="0"/>
        <shadow val="0"/>
        <u val="none"/>
        <vertAlign val="baseline"/>
        <sz val="11"/>
        <color theme="1"/>
        <name val="Arial"/>
        <scheme val="none"/>
      </font>
      <numFmt numFmtId="165" formatCode="m/d/yyyy"/>
      <protection locked="0" hidden="0"/>
    </dxf>
    <dxf>
      <font>
        <b val="0"/>
        <i val="0"/>
        <strike val="0"/>
        <condense val="0"/>
        <extend val="0"/>
        <outline val="0"/>
        <shadow val="0"/>
        <u val="none"/>
        <vertAlign val="baseline"/>
        <sz val="11"/>
        <color theme="1"/>
        <name val="Arial"/>
        <scheme val="none"/>
      </font>
      <numFmt numFmtId="165" formatCode="m/d/yyyy"/>
      <alignment horizont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numFmt numFmtId="165" formatCode="m/d/yyyy"/>
      <protection locked="0" hidden="0"/>
    </dxf>
    <dxf>
      <font>
        <b val="0"/>
        <i val="0"/>
        <strike val="0"/>
        <condense val="0"/>
        <extend val="0"/>
        <outline val="0"/>
        <shadow val="0"/>
        <u val="none"/>
        <vertAlign val="baseline"/>
        <sz val="11"/>
        <color theme="1"/>
        <name val="Arial"/>
        <scheme val="none"/>
      </font>
      <numFmt numFmtId="165" formatCode="m/d/yyyy"/>
      <alignment horizont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numFmt numFmtId="0" formatCode="General"/>
      <alignment horizontal="center"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scheme val="none"/>
      </font>
      <protection locked="0" hidden="0"/>
    </dxf>
    <dxf>
      <font>
        <b val="0"/>
        <i val="0"/>
        <strike val="0"/>
        <condense val="0"/>
        <extend val="0"/>
        <outline val="0"/>
        <shadow val="0"/>
        <u val="none"/>
        <vertAlign val="baseline"/>
        <sz val="11"/>
        <color theme="1"/>
        <name val="Arial"/>
        <scheme val="none"/>
      </font>
      <numFmt numFmtId="0" formatCode="General"/>
      <alignment horizontal="center" textRotation="0" indent="0" justifyLastLine="0" shrinkToFit="0" readingOrder="0"/>
      <protection locked="1" hidden="0"/>
    </dxf>
    <dxf>
      <font>
        <b val="0"/>
        <i val="0"/>
        <strike val="0"/>
        <condense val="0"/>
        <extend val="0"/>
        <outline val="0"/>
        <shadow val="0"/>
        <u val="none"/>
        <vertAlign val="baseline"/>
        <sz val="11"/>
        <color theme="1"/>
        <name val="Arial"/>
        <scheme val="none"/>
      </font>
      <numFmt numFmtId="0" formatCode="General"/>
      <alignment horizontal="center" textRotation="0" indent="0" justifyLastLine="0" shrinkToFit="0" readingOrder="0"/>
      <protection locked="1" hidden="0"/>
    </dxf>
    <dxf>
      <font>
        <strike val="0"/>
        <outline val="0"/>
        <shadow val="0"/>
        <u val="none"/>
        <vertAlign val="baseline"/>
        <sz val="11"/>
        <color theme="1"/>
      </font>
      <alignment horizontal="center" textRotation="0" indent="0" justifyLastLine="0" shrinkToFit="0" readingOrder="0"/>
    </dxf>
    <dxf>
      <font>
        <b/>
        <i val="0"/>
        <strike val="0"/>
        <condense val="0"/>
        <extend val="0"/>
        <outline val="0"/>
        <shadow val="0"/>
        <u val="none"/>
        <vertAlign val="baseline"/>
        <sz val="11"/>
        <color theme="1"/>
        <name val="Arial"/>
        <scheme val="none"/>
      </font>
      <fill>
        <patternFill patternType="solid">
          <fgColor indexed="64"/>
          <bgColor rgb="FF0070C0"/>
        </patternFill>
      </fill>
      <alignment horizontal="center" vertical="top" textRotation="0" wrapText="1" indent="0" justifyLastLine="0" shrinkToFit="0" readingOrder="0"/>
      <protection locked="1" hidden="0"/>
    </dxf>
    <dxf>
      <font>
        <color rgb="FF9C0006"/>
      </font>
      <fill>
        <patternFill>
          <bgColor rgb="FFFFC7CE"/>
        </patternFill>
      </fill>
    </dxf>
    <dxf>
      <font>
        <color rgb="FF9C0006"/>
      </font>
      <fill>
        <patternFill>
          <bgColor rgb="FFFFC7CE"/>
        </patternFill>
      </fill>
    </dxf>
    <dxf>
      <fill>
        <patternFill>
          <bgColor rgb="FFC0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u val="none"/>
        <vertAlign val="baseline"/>
        <sz val="11"/>
        <color theme="1"/>
      </font>
      <numFmt numFmtId="0" formatCode="General"/>
      <alignment horizontal="center" textRotation="0" indent="0" justifyLastLine="0" shrinkToFit="0" readingOrder="0"/>
      <protection locked="1" hidden="0"/>
    </dxf>
    <dxf>
      <font>
        <b val="0"/>
        <i val="0"/>
        <strike val="0"/>
        <condense val="0"/>
        <extend val="0"/>
        <outline val="0"/>
        <shadow val="0"/>
        <u val="none"/>
        <vertAlign val="baseline"/>
        <sz val="11"/>
        <color theme="1"/>
        <name val="Arial"/>
        <scheme val="none"/>
      </font>
      <numFmt numFmtId="164" formatCode="_(&quot;$&quot;* #,##0.00_);_(&quot;$&quot;* \(#,##0.00\);_(&quot;$&quot;* &quot;-&quot;??_);_(@_)"/>
      <fill>
        <patternFill patternType="solid">
          <fgColor indexed="64"/>
          <bgColor theme="0" tint="-0.14999847407452621"/>
        </patternFill>
      </fill>
      <alignment horizontal="right" vertical="bottom" textRotation="0" wrapText="0" indent="0" justifyLastLine="0" shrinkToFit="0" readingOrder="0"/>
      <protection locked="1" hidden="0"/>
    </dxf>
    <dxf>
      <font>
        <b/>
        <i val="0"/>
        <strike val="0"/>
        <condense val="0"/>
        <extend val="0"/>
        <outline val="0"/>
        <shadow val="0"/>
        <u val="none"/>
        <vertAlign val="baseline"/>
        <sz val="11"/>
        <color theme="1"/>
        <name val="Arial"/>
        <scheme val="none"/>
      </font>
      <fill>
        <patternFill patternType="none">
          <fgColor indexed="64"/>
          <bgColor auto="1"/>
        </patternFill>
      </fill>
      <alignment horizontal="center" textRotation="0" indent="0" justifyLastLine="0" shrinkToFit="0" readingOrder="0"/>
      <protection locked="1" hidden="0"/>
    </dxf>
    <dxf>
      <font>
        <b val="0"/>
        <i val="0"/>
        <strike val="0"/>
        <condense val="0"/>
        <extend val="0"/>
        <outline val="0"/>
        <shadow val="0"/>
        <u val="none"/>
        <vertAlign val="baseline"/>
        <sz val="11"/>
        <color theme="1"/>
        <name val="Arial"/>
        <scheme val="none"/>
      </font>
      <numFmt numFmtId="164" formatCode="_(&quot;$&quot;* #,##0.00_);_(&quot;$&quot;* \(#,##0.00\);_(&quot;$&quot;* &quot;-&quot;??_);_(@_)"/>
      <protection locked="1" hidden="0"/>
    </dxf>
    <dxf>
      <font>
        <b val="0"/>
        <i val="0"/>
        <strike val="0"/>
        <condense val="0"/>
        <extend val="0"/>
        <outline val="0"/>
        <shadow val="0"/>
        <u val="none"/>
        <vertAlign val="baseline"/>
        <sz val="11"/>
        <color theme="1"/>
        <name val="Arial"/>
        <scheme val="none"/>
      </font>
      <numFmt numFmtId="164" formatCode="_(&quot;$&quot;* #,##0.00_);_(&quot;$&quot;* \(#,##0.00\);_(&quot;$&quot;* &quot;-&quot;??_);_(@_)"/>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theme="1"/>
        <name val="Arial"/>
        <scheme val="none"/>
      </font>
      <numFmt numFmtId="164" formatCode="_(&quot;$&quot;* #,##0.00_);_(&quot;$&quot;* \(#,##0.00\);_(&quot;$&quot;* &quot;-&quot;??_);_(@_)"/>
      <protection locked="1" hidden="0"/>
    </dxf>
    <dxf>
      <font>
        <b val="0"/>
        <i val="0"/>
        <strike val="0"/>
        <condense val="0"/>
        <extend val="0"/>
        <outline val="0"/>
        <shadow val="0"/>
        <u val="none"/>
        <vertAlign val="baseline"/>
        <sz val="11"/>
        <color theme="1"/>
        <name val="Arial"/>
        <scheme val="none"/>
      </font>
      <alignment horizontal="center" textRotation="0" indent="0" justifyLastLine="0" shrinkToFit="0" readingOrder="0"/>
      <protection locked="1" hidden="0"/>
    </dxf>
    <dxf>
      <font>
        <b val="0"/>
        <i val="0"/>
        <strike val="0"/>
        <condense val="0"/>
        <extend val="0"/>
        <outline val="0"/>
        <shadow val="0"/>
        <u val="none"/>
        <vertAlign val="baseline"/>
        <sz val="11"/>
        <color theme="1"/>
        <name val="Arial"/>
        <scheme val="none"/>
      </font>
      <numFmt numFmtId="2" formatCode="0.00"/>
      <protection locked="0" hidden="0"/>
    </dxf>
    <dxf>
      <font>
        <b val="0"/>
        <i val="0"/>
        <strike val="0"/>
        <condense val="0"/>
        <extend val="0"/>
        <outline val="0"/>
        <shadow val="0"/>
        <u val="none"/>
        <vertAlign val="baseline"/>
        <sz val="11"/>
        <color theme="1"/>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Arial"/>
        <scheme val="none"/>
      </font>
      <numFmt numFmtId="164" formatCode="_(&quot;$&quot;* #,##0.00_);_(&quot;$&quot;* \(#,##0.00\);_(&quot;$&quot;* &quot;-&quot;??_);_(@_)"/>
      <protection locked="0" hidden="0"/>
    </dxf>
    <dxf>
      <font>
        <b val="0"/>
        <i val="0"/>
        <strike val="0"/>
        <condense val="0"/>
        <extend val="0"/>
        <outline val="0"/>
        <shadow val="0"/>
        <u val="none"/>
        <vertAlign val="baseline"/>
        <sz val="11"/>
        <color theme="1"/>
        <name val="Arial"/>
        <scheme val="none"/>
      </font>
      <alignment horizont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numFmt numFmtId="165" formatCode="m/d/yyyy"/>
      <alignment horizontal="center" vertical="bottom"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numFmt numFmtId="165" formatCode="m/d/yyyy"/>
      <alignment horizontal="center" textRotation="0" wrapText="1" indent="0" justifyLastLine="0" shrinkToFit="0" readingOrder="0"/>
      <protection locked="1" hidden="0"/>
    </dxf>
    <dxf>
      <font>
        <b val="0"/>
        <i val="0"/>
        <strike val="0"/>
        <condense val="0"/>
        <extend val="0"/>
        <outline val="0"/>
        <shadow val="0"/>
        <u val="none"/>
        <vertAlign val="baseline"/>
        <sz val="11"/>
        <color theme="1"/>
        <name val="Arial"/>
        <scheme val="none"/>
      </font>
      <numFmt numFmtId="165" formatCode="m/d/yyyy"/>
      <protection locked="0" hidden="0"/>
    </dxf>
    <dxf>
      <font>
        <b val="0"/>
        <i val="0"/>
        <strike val="0"/>
        <condense val="0"/>
        <extend val="0"/>
        <outline val="0"/>
        <shadow val="0"/>
        <u val="none"/>
        <vertAlign val="baseline"/>
        <sz val="11"/>
        <color theme="1"/>
        <name val="Arial"/>
        <scheme val="none"/>
      </font>
      <numFmt numFmtId="165" formatCode="m/d/yyyy"/>
      <alignment horizont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numFmt numFmtId="165" formatCode="m/d/yyyy"/>
      <protection locked="0" hidden="0"/>
    </dxf>
    <dxf>
      <font>
        <b val="0"/>
        <i val="0"/>
        <strike val="0"/>
        <condense val="0"/>
        <extend val="0"/>
        <outline val="0"/>
        <shadow val="0"/>
        <u val="none"/>
        <vertAlign val="baseline"/>
        <sz val="11"/>
        <color theme="1"/>
        <name val="Arial"/>
        <scheme val="none"/>
      </font>
      <numFmt numFmtId="165" formatCode="m/d/yyyy"/>
      <alignment horizont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numFmt numFmtId="0" formatCode="General"/>
      <alignment horizontal="center"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scheme val="none"/>
      </font>
      <protection locked="0" hidden="0"/>
    </dxf>
    <dxf>
      <font>
        <b val="0"/>
        <i val="0"/>
        <strike val="0"/>
        <condense val="0"/>
        <extend val="0"/>
        <outline val="0"/>
        <shadow val="0"/>
        <u val="none"/>
        <vertAlign val="baseline"/>
        <sz val="11"/>
        <color theme="1"/>
        <name val="Arial"/>
        <scheme val="none"/>
      </font>
      <numFmt numFmtId="0" formatCode="General"/>
      <alignment horizontal="center" textRotation="0" indent="0" justifyLastLine="0" shrinkToFit="0" readingOrder="0"/>
      <protection locked="1" hidden="0"/>
    </dxf>
    <dxf>
      <font>
        <b val="0"/>
        <i val="0"/>
        <strike val="0"/>
        <condense val="0"/>
        <extend val="0"/>
        <outline val="0"/>
        <shadow val="0"/>
        <u val="none"/>
        <vertAlign val="baseline"/>
        <sz val="11"/>
        <color theme="1"/>
        <name val="Arial"/>
        <scheme val="none"/>
      </font>
      <numFmt numFmtId="0" formatCode="General"/>
      <alignment horizontal="center" textRotation="0" indent="0" justifyLastLine="0" shrinkToFit="0" readingOrder="0"/>
      <protection locked="1" hidden="0"/>
    </dxf>
    <dxf>
      <font>
        <strike val="0"/>
        <outline val="0"/>
        <shadow val="0"/>
        <u val="none"/>
        <vertAlign val="baseline"/>
        <sz val="11"/>
        <color theme="1"/>
      </font>
      <alignment horizontal="center" textRotation="0" indent="0" justifyLastLine="0" shrinkToFit="0" readingOrder="0"/>
    </dxf>
    <dxf>
      <font>
        <b/>
        <i val="0"/>
        <strike val="0"/>
        <condense val="0"/>
        <extend val="0"/>
        <outline val="0"/>
        <shadow val="0"/>
        <u val="none"/>
        <vertAlign val="baseline"/>
        <sz val="11"/>
        <color theme="1"/>
        <name val="Arial"/>
        <scheme val="none"/>
      </font>
      <fill>
        <patternFill patternType="solid">
          <fgColor indexed="64"/>
          <bgColor rgb="FF0070C0"/>
        </patternFill>
      </fill>
      <alignment horizontal="center" vertical="top" textRotation="0" wrapText="1" indent="0" justifyLastLine="0" shrinkToFit="0" readingOrder="0"/>
      <protection locked="1" hidden="0"/>
    </dxf>
    <dxf>
      <font>
        <color rgb="FF9C0006"/>
      </font>
      <fill>
        <patternFill>
          <bgColor rgb="FFFFC7CE"/>
        </patternFill>
      </fill>
    </dxf>
    <dxf>
      <fill>
        <patternFill>
          <bgColor rgb="FFC0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u val="none"/>
        <vertAlign val="baseline"/>
        <sz val="11"/>
        <color theme="1"/>
      </font>
      <numFmt numFmtId="0" formatCode="General"/>
      <alignment horizontal="center" textRotation="0" indent="0" justifyLastLine="0" shrinkToFit="0" readingOrder="0"/>
      <protection locked="1" hidden="0"/>
    </dxf>
    <dxf>
      <font>
        <b val="0"/>
        <i val="0"/>
        <strike val="0"/>
        <condense val="0"/>
        <extend val="0"/>
        <outline val="0"/>
        <shadow val="0"/>
        <u val="none"/>
        <vertAlign val="baseline"/>
        <sz val="11"/>
        <color theme="1"/>
        <name val="Arial"/>
        <scheme val="none"/>
      </font>
      <numFmt numFmtId="164" formatCode="_(&quot;$&quot;* #,##0.00_);_(&quot;$&quot;* \(#,##0.00\);_(&quot;$&quot;* &quot;-&quot;??_);_(@_)"/>
      <fill>
        <patternFill patternType="solid">
          <fgColor indexed="64"/>
          <bgColor theme="0" tint="-0.14999847407452621"/>
        </patternFill>
      </fill>
      <alignment horizontal="right" vertical="bottom" textRotation="0" wrapText="0" indent="0" justifyLastLine="0" shrinkToFit="0" readingOrder="0"/>
      <protection locked="1" hidden="0"/>
    </dxf>
    <dxf>
      <font>
        <b/>
        <i val="0"/>
        <strike val="0"/>
        <condense val="0"/>
        <extend val="0"/>
        <outline val="0"/>
        <shadow val="0"/>
        <u val="none"/>
        <vertAlign val="baseline"/>
        <sz val="11"/>
        <color theme="1"/>
        <name val="Arial"/>
        <scheme val="none"/>
      </font>
      <fill>
        <patternFill patternType="none">
          <fgColor indexed="64"/>
          <bgColor auto="1"/>
        </patternFill>
      </fill>
      <alignment horizontal="center" textRotation="0" indent="0" justifyLastLine="0" shrinkToFit="0" readingOrder="0"/>
      <protection locked="1" hidden="0"/>
    </dxf>
    <dxf>
      <font>
        <b val="0"/>
        <i val="0"/>
        <strike val="0"/>
        <condense val="0"/>
        <extend val="0"/>
        <outline val="0"/>
        <shadow val="0"/>
        <u val="none"/>
        <vertAlign val="baseline"/>
        <sz val="11"/>
        <color theme="1"/>
        <name val="Arial"/>
        <scheme val="none"/>
      </font>
      <numFmt numFmtId="164" formatCode="_(&quot;$&quot;* #,##0.00_);_(&quot;$&quot;* \(#,##0.00\);_(&quot;$&quot;* &quot;-&quot;??_);_(@_)"/>
      <protection locked="1" hidden="0"/>
    </dxf>
    <dxf>
      <font>
        <b val="0"/>
        <i val="0"/>
        <strike val="0"/>
        <condense val="0"/>
        <extend val="0"/>
        <outline val="0"/>
        <shadow val="0"/>
        <u val="none"/>
        <vertAlign val="baseline"/>
        <sz val="11"/>
        <color theme="1"/>
        <name val="Arial"/>
        <scheme val="none"/>
      </font>
      <numFmt numFmtId="164" formatCode="_(&quot;$&quot;* #,##0.00_);_(&quot;$&quot;* \(#,##0.00\);_(&quot;$&quot;* &quot;-&quot;??_);_(@_)"/>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theme="1"/>
        <name val="Arial"/>
        <scheme val="none"/>
      </font>
      <numFmt numFmtId="164" formatCode="_(&quot;$&quot;* #,##0.00_);_(&quot;$&quot;* \(#,##0.00\);_(&quot;$&quot;* &quot;-&quot;??_);_(@_)"/>
      <protection locked="1" hidden="0"/>
    </dxf>
    <dxf>
      <font>
        <b val="0"/>
        <i val="0"/>
        <strike val="0"/>
        <condense val="0"/>
        <extend val="0"/>
        <outline val="0"/>
        <shadow val="0"/>
        <u val="none"/>
        <vertAlign val="baseline"/>
        <sz val="11"/>
        <color theme="1"/>
        <name val="Arial"/>
        <scheme val="none"/>
      </font>
      <alignment horizontal="center" textRotation="0" indent="0" justifyLastLine="0" shrinkToFit="0" readingOrder="0"/>
      <protection locked="1" hidden="0"/>
    </dxf>
    <dxf>
      <font>
        <b val="0"/>
        <i val="0"/>
        <strike val="0"/>
        <condense val="0"/>
        <extend val="0"/>
        <outline val="0"/>
        <shadow val="0"/>
        <u val="none"/>
        <vertAlign val="baseline"/>
        <sz val="11"/>
        <color theme="1"/>
        <name val="Arial"/>
        <scheme val="none"/>
      </font>
      <numFmt numFmtId="2" formatCode="0.00"/>
      <protection locked="0" hidden="0"/>
    </dxf>
    <dxf>
      <font>
        <b val="0"/>
        <i val="0"/>
        <strike val="0"/>
        <condense val="0"/>
        <extend val="0"/>
        <outline val="0"/>
        <shadow val="0"/>
        <u val="none"/>
        <vertAlign val="baseline"/>
        <sz val="11"/>
        <color theme="1"/>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Arial"/>
        <scheme val="none"/>
      </font>
      <numFmt numFmtId="164" formatCode="_(&quot;$&quot;* #,##0.00_);_(&quot;$&quot;* \(#,##0.00\);_(&quot;$&quot;* &quot;-&quot;??_);_(@_)"/>
      <protection locked="0" hidden="0"/>
    </dxf>
    <dxf>
      <font>
        <b val="0"/>
        <i val="0"/>
        <strike val="0"/>
        <condense val="0"/>
        <extend val="0"/>
        <outline val="0"/>
        <shadow val="0"/>
        <u val="none"/>
        <vertAlign val="baseline"/>
        <sz val="11"/>
        <color theme="1"/>
        <name val="Arial"/>
        <scheme val="none"/>
      </font>
      <alignment horizont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numFmt numFmtId="165" formatCode="m/d/yyyy"/>
      <alignment horizontal="center" vertical="bottom"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numFmt numFmtId="165" formatCode="m/d/yyyy"/>
      <alignment horizontal="center" textRotation="0" wrapText="1" indent="0" justifyLastLine="0" shrinkToFit="0" readingOrder="0"/>
      <protection locked="1" hidden="0"/>
    </dxf>
    <dxf>
      <font>
        <b val="0"/>
        <i val="0"/>
        <strike val="0"/>
        <condense val="0"/>
        <extend val="0"/>
        <outline val="0"/>
        <shadow val="0"/>
        <u val="none"/>
        <vertAlign val="baseline"/>
        <sz val="11"/>
        <color theme="1"/>
        <name val="Arial"/>
        <scheme val="none"/>
      </font>
      <numFmt numFmtId="165" formatCode="m/d/yyyy"/>
      <protection locked="0" hidden="0"/>
    </dxf>
    <dxf>
      <font>
        <b val="0"/>
        <i val="0"/>
        <strike val="0"/>
        <condense val="0"/>
        <extend val="0"/>
        <outline val="0"/>
        <shadow val="0"/>
        <u val="none"/>
        <vertAlign val="baseline"/>
        <sz val="11"/>
        <color theme="1"/>
        <name val="Arial"/>
        <scheme val="none"/>
      </font>
      <numFmt numFmtId="165" formatCode="m/d/yyyy"/>
      <alignment horizont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numFmt numFmtId="165" formatCode="m/d/yyyy"/>
      <protection locked="0" hidden="0"/>
    </dxf>
    <dxf>
      <font>
        <b val="0"/>
        <i val="0"/>
        <strike val="0"/>
        <condense val="0"/>
        <extend val="0"/>
        <outline val="0"/>
        <shadow val="0"/>
        <u val="none"/>
        <vertAlign val="baseline"/>
        <sz val="11"/>
        <color theme="1"/>
        <name val="Arial"/>
        <scheme val="none"/>
      </font>
      <numFmt numFmtId="165" formatCode="m/d/yyyy"/>
      <alignment horizont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numFmt numFmtId="0" formatCode="General"/>
      <alignment horizontal="center"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scheme val="none"/>
      </font>
      <protection locked="0" hidden="0"/>
    </dxf>
    <dxf>
      <font>
        <b val="0"/>
        <i val="0"/>
        <strike val="0"/>
        <condense val="0"/>
        <extend val="0"/>
        <outline val="0"/>
        <shadow val="0"/>
        <u val="none"/>
        <vertAlign val="baseline"/>
        <sz val="11"/>
        <color theme="1"/>
        <name val="Arial"/>
        <scheme val="none"/>
      </font>
      <numFmt numFmtId="0" formatCode="General"/>
      <alignment horizontal="center" textRotation="0" indent="0" justifyLastLine="0" shrinkToFit="0" readingOrder="0"/>
      <protection locked="1" hidden="0"/>
    </dxf>
    <dxf>
      <font>
        <b val="0"/>
        <i val="0"/>
        <strike val="0"/>
        <condense val="0"/>
        <extend val="0"/>
        <outline val="0"/>
        <shadow val="0"/>
        <u val="none"/>
        <vertAlign val="baseline"/>
        <sz val="11"/>
        <color theme="1"/>
        <name val="Arial"/>
        <scheme val="none"/>
      </font>
      <numFmt numFmtId="0" formatCode="General"/>
      <alignment horizontal="center" textRotation="0" indent="0" justifyLastLine="0" shrinkToFit="0" readingOrder="0"/>
      <protection locked="1" hidden="0"/>
    </dxf>
    <dxf>
      <font>
        <strike val="0"/>
        <outline val="0"/>
        <shadow val="0"/>
        <u val="none"/>
        <vertAlign val="baseline"/>
        <sz val="11"/>
        <color theme="1"/>
      </font>
      <alignment horizontal="center" textRotation="0" indent="0" justifyLastLine="0" shrinkToFit="0" readingOrder="0"/>
    </dxf>
    <dxf>
      <font>
        <b/>
        <i val="0"/>
        <strike val="0"/>
        <condense val="0"/>
        <extend val="0"/>
        <outline val="0"/>
        <shadow val="0"/>
        <u val="none"/>
        <vertAlign val="baseline"/>
        <sz val="11"/>
        <color theme="1"/>
        <name val="Arial"/>
        <scheme val="none"/>
      </font>
      <fill>
        <patternFill patternType="solid">
          <fgColor indexed="64"/>
          <bgColor rgb="FF0070C0"/>
        </patternFill>
      </fill>
      <alignment horizontal="center" vertical="top" textRotation="0" wrapText="1" indent="0" justifyLastLine="0" shrinkToFit="0" readingOrder="0"/>
      <protection locked="1" hidden="0"/>
    </dxf>
    <dxf>
      <font>
        <color rgb="FF9C0006"/>
      </font>
      <fill>
        <patternFill>
          <bgColor rgb="FFFFC7CE"/>
        </patternFill>
      </fill>
    </dxf>
    <dxf>
      <fill>
        <patternFill>
          <bgColor rgb="FFC0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u val="none"/>
        <vertAlign val="baseline"/>
        <sz val="11"/>
        <color theme="1"/>
      </font>
      <numFmt numFmtId="0" formatCode="General"/>
      <alignment horizontal="center" textRotation="0" indent="0" justifyLastLine="0" shrinkToFit="0" readingOrder="0"/>
      <protection locked="1" hidden="0"/>
    </dxf>
    <dxf>
      <font>
        <b val="0"/>
        <i val="0"/>
        <strike val="0"/>
        <condense val="0"/>
        <extend val="0"/>
        <outline val="0"/>
        <shadow val="0"/>
        <u val="none"/>
        <vertAlign val="baseline"/>
        <sz val="11"/>
        <color theme="1"/>
        <name val="Arial"/>
        <scheme val="none"/>
      </font>
      <numFmt numFmtId="164" formatCode="_(&quot;$&quot;* #,##0.00_);_(&quot;$&quot;* \(#,##0.00\);_(&quot;$&quot;* &quot;-&quot;??_);_(@_)"/>
      <fill>
        <patternFill patternType="solid">
          <fgColor indexed="64"/>
          <bgColor theme="0" tint="-0.14999847407452621"/>
        </patternFill>
      </fill>
      <alignment horizontal="right" vertical="bottom" textRotation="0" wrapText="0" indent="0" justifyLastLine="0" shrinkToFit="0" readingOrder="0"/>
      <protection locked="1" hidden="0"/>
    </dxf>
    <dxf>
      <font>
        <b/>
        <i val="0"/>
        <strike val="0"/>
        <condense val="0"/>
        <extend val="0"/>
        <outline val="0"/>
        <shadow val="0"/>
        <u val="none"/>
        <vertAlign val="baseline"/>
        <sz val="11"/>
        <color theme="1"/>
        <name val="Arial"/>
        <scheme val="none"/>
      </font>
      <fill>
        <patternFill patternType="none">
          <fgColor indexed="64"/>
          <bgColor auto="1"/>
        </patternFill>
      </fill>
      <alignment horizontal="center" textRotation="0" indent="0" justifyLastLine="0" shrinkToFit="0" readingOrder="0"/>
      <protection locked="1" hidden="0"/>
    </dxf>
    <dxf>
      <font>
        <b val="0"/>
        <i val="0"/>
        <strike val="0"/>
        <condense val="0"/>
        <extend val="0"/>
        <outline val="0"/>
        <shadow val="0"/>
        <u val="none"/>
        <vertAlign val="baseline"/>
        <sz val="11"/>
        <color theme="1"/>
        <name val="Arial"/>
        <scheme val="none"/>
      </font>
      <numFmt numFmtId="164" formatCode="_(&quot;$&quot;* #,##0.00_);_(&quot;$&quot;* \(#,##0.00\);_(&quot;$&quot;* &quot;-&quot;??_);_(@_)"/>
      <protection locked="1" hidden="0"/>
    </dxf>
    <dxf>
      <font>
        <b val="0"/>
        <i val="0"/>
        <strike val="0"/>
        <condense val="0"/>
        <extend val="0"/>
        <outline val="0"/>
        <shadow val="0"/>
        <u val="none"/>
        <vertAlign val="baseline"/>
        <sz val="11"/>
        <color theme="1"/>
        <name val="Arial"/>
        <scheme val="none"/>
      </font>
      <numFmt numFmtId="164" formatCode="_(&quot;$&quot;* #,##0.00_);_(&quot;$&quot;* \(#,##0.00\);_(&quot;$&quot;* &quot;-&quot;??_);_(@_)"/>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theme="1"/>
        <name val="Arial"/>
        <scheme val="none"/>
      </font>
      <numFmt numFmtId="164" formatCode="_(&quot;$&quot;* #,##0.00_);_(&quot;$&quot;* \(#,##0.00\);_(&quot;$&quot;* &quot;-&quot;??_);_(@_)"/>
      <protection locked="1" hidden="0"/>
    </dxf>
    <dxf>
      <font>
        <b val="0"/>
        <i val="0"/>
        <strike val="0"/>
        <condense val="0"/>
        <extend val="0"/>
        <outline val="0"/>
        <shadow val="0"/>
        <u val="none"/>
        <vertAlign val="baseline"/>
        <sz val="11"/>
        <color theme="1"/>
        <name val="Arial"/>
        <scheme val="none"/>
      </font>
      <alignment horizontal="center" textRotation="0" indent="0" justifyLastLine="0" shrinkToFit="0" readingOrder="0"/>
      <protection locked="1" hidden="0"/>
    </dxf>
    <dxf>
      <font>
        <b val="0"/>
        <i val="0"/>
        <strike val="0"/>
        <condense val="0"/>
        <extend val="0"/>
        <outline val="0"/>
        <shadow val="0"/>
        <u val="none"/>
        <vertAlign val="baseline"/>
        <sz val="11"/>
        <color theme="1"/>
        <name val="Arial"/>
        <scheme val="none"/>
      </font>
      <numFmt numFmtId="2" formatCode="0.00"/>
      <protection locked="0" hidden="0"/>
    </dxf>
    <dxf>
      <font>
        <b val="0"/>
        <i val="0"/>
        <strike val="0"/>
        <condense val="0"/>
        <extend val="0"/>
        <outline val="0"/>
        <shadow val="0"/>
        <u val="none"/>
        <vertAlign val="baseline"/>
        <sz val="11"/>
        <color theme="1"/>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Arial"/>
        <scheme val="none"/>
      </font>
      <numFmt numFmtId="164" formatCode="_(&quot;$&quot;* #,##0.00_);_(&quot;$&quot;* \(#,##0.00\);_(&quot;$&quot;* &quot;-&quot;??_);_(@_)"/>
      <protection locked="0" hidden="0"/>
    </dxf>
    <dxf>
      <font>
        <b val="0"/>
        <i val="0"/>
        <strike val="0"/>
        <condense val="0"/>
        <extend val="0"/>
        <outline val="0"/>
        <shadow val="0"/>
        <u val="none"/>
        <vertAlign val="baseline"/>
        <sz val="11"/>
        <color theme="1"/>
        <name val="Arial"/>
        <scheme val="none"/>
      </font>
      <alignment horizont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numFmt numFmtId="165" formatCode="m/d/yyyy"/>
      <alignment horizontal="center" vertical="bottom"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numFmt numFmtId="165" formatCode="m/d/yyyy"/>
      <alignment horizontal="center" textRotation="0" wrapText="1" indent="0" justifyLastLine="0" shrinkToFit="0" readingOrder="0"/>
      <protection locked="1" hidden="0"/>
    </dxf>
    <dxf>
      <font>
        <b val="0"/>
        <i val="0"/>
        <strike val="0"/>
        <condense val="0"/>
        <extend val="0"/>
        <outline val="0"/>
        <shadow val="0"/>
        <u val="none"/>
        <vertAlign val="baseline"/>
        <sz val="11"/>
        <color theme="1"/>
        <name val="Arial"/>
        <scheme val="none"/>
      </font>
      <numFmt numFmtId="165" formatCode="m/d/yyyy"/>
      <protection locked="0" hidden="0"/>
    </dxf>
    <dxf>
      <font>
        <b val="0"/>
        <i val="0"/>
        <strike val="0"/>
        <condense val="0"/>
        <extend val="0"/>
        <outline val="0"/>
        <shadow val="0"/>
        <u val="none"/>
        <vertAlign val="baseline"/>
        <sz val="11"/>
        <color theme="1"/>
        <name val="Arial"/>
        <scheme val="none"/>
      </font>
      <numFmt numFmtId="165" formatCode="m/d/yyyy"/>
      <alignment horizont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numFmt numFmtId="165" formatCode="m/d/yyyy"/>
      <protection locked="0" hidden="0"/>
    </dxf>
    <dxf>
      <font>
        <b val="0"/>
        <i val="0"/>
        <strike val="0"/>
        <condense val="0"/>
        <extend val="0"/>
        <outline val="0"/>
        <shadow val="0"/>
        <u val="none"/>
        <vertAlign val="baseline"/>
        <sz val="11"/>
        <color theme="1"/>
        <name val="Arial"/>
        <scheme val="none"/>
      </font>
      <numFmt numFmtId="165" formatCode="m/d/yyyy"/>
      <alignment horizontal="center" textRotation="0" indent="0" justifyLastLine="0" shrinkToFit="0" readingOrder="0"/>
      <protection locked="1" hidden="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numFmt numFmtId="0" formatCode="General"/>
      <alignment horizontal="center"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scheme val="none"/>
      </font>
      <protection locked="0" hidden="0"/>
    </dxf>
    <dxf>
      <font>
        <b val="0"/>
        <i val="0"/>
        <strike val="0"/>
        <condense val="0"/>
        <extend val="0"/>
        <outline val="0"/>
        <shadow val="0"/>
        <u val="none"/>
        <vertAlign val="baseline"/>
        <sz val="11"/>
        <color theme="1"/>
        <name val="Arial"/>
        <scheme val="none"/>
      </font>
      <numFmt numFmtId="0" formatCode="General"/>
      <alignment horizontal="center" textRotation="0" indent="0" justifyLastLine="0" shrinkToFit="0" readingOrder="0"/>
      <protection locked="1" hidden="0"/>
    </dxf>
    <dxf>
      <font>
        <b val="0"/>
        <i val="0"/>
        <strike val="0"/>
        <condense val="0"/>
        <extend val="0"/>
        <outline val="0"/>
        <shadow val="0"/>
        <u val="none"/>
        <vertAlign val="baseline"/>
        <sz val="11"/>
        <color theme="1"/>
        <name val="Arial"/>
        <scheme val="none"/>
      </font>
      <numFmt numFmtId="0" formatCode="General"/>
      <alignment horizontal="center" textRotation="0" indent="0" justifyLastLine="0" shrinkToFit="0" readingOrder="0"/>
      <protection locked="1" hidden="0"/>
    </dxf>
    <dxf>
      <font>
        <strike val="0"/>
        <outline val="0"/>
        <shadow val="0"/>
        <u val="none"/>
        <vertAlign val="baseline"/>
        <sz val="11"/>
        <color theme="1"/>
      </font>
      <alignment horizontal="center" textRotation="0" indent="0" justifyLastLine="0" shrinkToFit="0" readingOrder="0"/>
    </dxf>
    <dxf>
      <font>
        <b/>
        <i val="0"/>
        <strike val="0"/>
        <condense val="0"/>
        <extend val="0"/>
        <outline val="0"/>
        <shadow val="0"/>
        <u val="none"/>
        <vertAlign val="baseline"/>
        <sz val="11"/>
        <color theme="1"/>
        <name val="Arial"/>
        <scheme val="none"/>
      </font>
      <fill>
        <patternFill patternType="solid">
          <fgColor indexed="64"/>
          <bgColor rgb="FF0070C0"/>
        </patternFill>
      </fill>
      <alignment horizontal="center" vertical="top" textRotation="0" wrapText="1" indent="0" justifyLastLine="0" shrinkToFit="0" readingOrder="0"/>
      <protection locked="1" hidden="0"/>
    </dxf>
    <dxf>
      <font>
        <color rgb="FF9C0006"/>
      </font>
      <fill>
        <patternFill>
          <bgColor rgb="FFFFC7CE"/>
        </patternFill>
      </fill>
    </dxf>
    <dxf>
      <font>
        <color rgb="FF9C0006"/>
      </font>
      <fill>
        <patternFill>
          <bgColor rgb="FFFFC7CE"/>
        </patternFill>
      </fill>
    </dxf>
    <dxf>
      <fill>
        <patternFill>
          <bgColor rgb="FFC0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strike val="0"/>
        <condense val="0"/>
        <extend val="0"/>
        <outline val="0"/>
        <shadow val="0"/>
        <u val="none"/>
        <vertAlign val="baseline"/>
        <sz val="11"/>
        <color theme="1"/>
        <name val="Arial"/>
        <scheme val="none"/>
      </font>
      <fill>
        <patternFill patternType="none">
          <fgColor indexed="64"/>
          <bgColor auto="1"/>
        </patternFill>
      </fill>
      <alignment horizontal="center" textRotation="0" indent="0" justifyLastLine="0" shrinkToFit="0" readingOrder="0"/>
      <protection locked="1" hidden="0"/>
    </dxf>
    <dxf>
      <font>
        <b val="0"/>
        <i val="0"/>
        <strike val="0"/>
        <condense val="0"/>
        <extend val="0"/>
        <outline val="0"/>
        <shadow val="0"/>
        <u val="none"/>
        <vertAlign val="baseline"/>
        <sz val="11"/>
        <color theme="1"/>
        <name val="Arial"/>
        <scheme val="none"/>
      </font>
      <numFmt numFmtId="164" formatCode="_(&quot;$&quot;* #,##0.00_);_(&quot;$&quot;* \(#,##0.00\);_(&quot;$&quot;* &quot;-&quot;??_);_(@_)"/>
      <protection locked="1" hidden="0"/>
    </dxf>
    <dxf>
      <font>
        <b val="0"/>
        <i val="0"/>
        <strike val="0"/>
        <condense val="0"/>
        <extend val="0"/>
        <outline val="0"/>
        <shadow val="0"/>
        <u val="none"/>
        <vertAlign val="baseline"/>
        <sz val="11"/>
        <color theme="1"/>
        <name val="Arial"/>
        <scheme val="none"/>
      </font>
      <numFmt numFmtId="164" formatCode="_(&quot;$&quot;* #,##0.00_);_(&quot;$&quot;* \(#,##0.00\);_(&quot;$&quot;* &quot;-&quot;??_);_(@_)"/>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theme="1"/>
        <name val="Arial"/>
        <scheme val="none"/>
      </font>
      <numFmt numFmtId="164" formatCode="_(&quot;$&quot;* #,##0.00_);_(&quot;$&quot;* \(#,##0.00\);_(&quot;$&quot;* &quot;-&quot;??_);_(@_)"/>
      <protection locked="1" hidden="0"/>
    </dxf>
    <dxf>
      <font>
        <b val="0"/>
        <i val="0"/>
        <strike val="0"/>
        <condense val="0"/>
        <extend val="0"/>
        <outline val="0"/>
        <shadow val="0"/>
        <u val="none"/>
        <vertAlign val="baseline"/>
        <sz val="11"/>
        <color theme="1"/>
        <name val="Arial"/>
        <scheme val="none"/>
      </font>
      <alignment horizontal="center" textRotation="0" indent="0" justifyLastLine="0" shrinkToFit="0" readingOrder="0"/>
      <protection locked="1" hidden="0"/>
    </dxf>
    <dxf>
      <font>
        <b val="0"/>
        <i val="0"/>
        <strike val="0"/>
        <condense val="0"/>
        <extend val="0"/>
        <outline val="0"/>
        <shadow val="0"/>
        <u val="none"/>
        <vertAlign val="baseline"/>
        <sz val="11"/>
        <color theme="1"/>
        <name val="Arial"/>
        <scheme val="none"/>
      </font>
      <numFmt numFmtId="2" formatCode="0.00"/>
      <protection locked="0" hidden="0"/>
    </dxf>
    <dxf>
      <font>
        <b val="0"/>
        <i val="0"/>
        <strike val="0"/>
        <condense val="0"/>
        <extend val="0"/>
        <outline val="0"/>
        <shadow val="0"/>
        <u val="none"/>
        <vertAlign val="baseline"/>
        <sz val="11"/>
        <color theme="1"/>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Arial"/>
        <scheme val="none"/>
      </font>
      <numFmt numFmtId="164" formatCode="_(&quot;$&quot;* #,##0.00_);_(&quot;$&quot;* \(#,##0.00\);_(&quot;$&quot;* &quot;-&quot;??_);_(@_)"/>
      <protection locked="0" hidden="0"/>
    </dxf>
    <dxf>
      <font>
        <b val="0"/>
        <i val="0"/>
        <strike val="0"/>
        <condense val="0"/>
        <extend val="0"/>
        <outline val="0"/>
        <shadow val="0"/>
        <u val="none"/>
        <vertAlign val="baseline"/>
        <sz val="11"/>
        <color theme="1"/>
        <name val="Arial"/>
        <scheme val="none"/>
      </font>
      <alignment horizont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numFmt numFmtId="165" formatCode="m/d/yyyy"/>
      <alignment horizontal="center" vertical="bottom"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numFmt numFmtId="165" formatCode="m/d/yyyy"/>
      <alignment horizontal="center" textRotation="0" wrapText="1" indent="0" justifyLastLine="0" shrinkToFit="0" readingOrder="0"/>
      <protection locked="1" hidden="0"/>
    </dxf>
    <dxf>
      <font>
        <b val="0"/>
        <i val="0"/>
        <strike val="0"/>
        <condense val="0"/>
        <extend val="0"/>
        <outline val="0"/>
        <shadow val="0"/>
        <u val="none"/>
        <vertAlign val="baseline"/>
        <sz val="11"/>
        <color theme="1"/>
        <name val="Arial"/>
        <scheme val="none"/>
      </font>
      <numFmt numFmtId="165" formatCode="m/d/yyyy"/>
      <protection locked="0" hidden="0"/>
    </dxf>
    <dxf>
      <font>
        <b val="0"/>
        <i val="0"/>
        <strike val="0"/>
        <condense val="0"/>
        <extend val="0"/>
        <outline val="0"/>
        <shadow val="0"/>
        <u val="none"/>
        <vertAlign val="baseline"/>
        <sz val="11"/>
        <color theme="1"/>
        <name val="Arial"/>
        <scheme val="none"/>
      </font>
      <numFmt numFmtId="165" formatCode="m/d/yyyy"/>
      <alignment horizont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numFmt numFmtId="165" formatCode="m/d/yyyy"/>
      <protection locked="0" hidden="0"/>
    </dxf>
    <dxf>
      <font>
        <b val="0"/>
        <i val="0"/>
        <strike val="0"/>
        <condense val="0"/>
        <extend val="0"/>
        <outline val="0"/>
        <shadow val="0"/>
        <u val="none"/>
        <vertAlign val="baseline"/>
        <sz val="11"/>
        <color theme="1"/>
        <name val="Arial"/>
        <scheme val="none"/>
      </font>
      <numFmt numFmtId="165" formatCode="m/d/yyyy"/>
      <alignment horizont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numFmt numFmtId="0" formatCode="General"/>
      <alignment horizontal="center"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scheme val="none"/>
      </font>
      <protection locked="0" hidden="0"/>
    </dxf>
    <dxf>
      <font>
        <b val="0"/>
        <i val="0"/>
        <strike val="0"/>
        <condense val="0"/>
        <extend val="0"/>
        <outline val="0"/>
        <shadow val="0"/>
        <u val="none"/>
        <vertAlign val="baseline"/>
        <sz val="11"/>
        <color theme="1"/>
        <name val="Arial"/>
        <scheme val="none"/>
      </font>
      <numFmt numFmtId="0" formatCode="General"/>
      <alignment horizontal="center" textRotation="0" indent="0" justifyLastLine="0" shrinkToFit="0" readingOrder="0"/>
      <protection locked="1" hidden="0"/>
    </dxf>
    <dxf>
      <font>
        <b val="0"/>
        <i val="0"/>
        <strike val="0"/>
        <condense val="0"/>
        <extend val="0"/>
        <outline val="0"/>
        <shadow val="0"/>
        <u val="none"/>
        <vertAlign val="baseline"/>
        <sz val="11"/>
        <color theme="1"/>
        <name val="Arial"/>
        <scheme val="none"/>
      </font>
      <numFmt numFmtId="0" formatCode="General"/>
      <alignment horizontal="center" textRotation="0" indent="0" justifyLastLine="0" shrinkToFit="0" readingOrder="0"/>
      <protection locked="1" hidden="0"/>
    </dxf>
    <dxf>
      <font>
        <strike val="0"/>
        <outline val="0"/>
        <shadow val="0"/>
        <u val="none"/>
        <vertAlign val="baseline"/>
        <sz val="11"/>
        <color theme="1"/>
      </font>
      <alignment horizontal="center" textRotation="0" indent="0" justifyLastLine="0" shrinkToFit="0" readingOrder="0"/>
    </dxf>
    <dxf>
      <font>
        <b/>
        <i val="0"/>
        <strike val="0"/>
        <condense val="0"/>
        <extend val="0"/>
        <outline val="0"/>
        <shadow val="0"/>
        <u val="none"/>
        <vertAlign val="baseline"/>
        <sz val="11"/>
        <color theme="1"/>
        <name val="Arial"/>
        <scheme val="none"/>
      </font>
      <fill>
        <patternFill patternType="solid">
          <fgColor indexed="64"/>
          <bgColor rgb="FF0070C0"/>
        </patternFill>
      </fill>
      <alignment horizontal="center" vertical="top" textRotation="0" wrapText="1" indent="0" justifyLastLine="0" shrinkToFit="0" readingOrder="0"/>
      <protection locked="1" hidden="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theme="1"/>
        <name val="Arial"/>
        <scheme val="none"/>
      </font>
      <alignment horizontal="center" vertical="center" textRotation="0" wrapText="1" indent="0" justifyLastLine="0" shrinkToFit="0" readingOrder="0"/>
      <protection locked="0" hidden="0"/>
    </dxf>
    <dxf>
      <font>
        <b/>
        <i val="0"/>
        <strike val="0"/>
        <condense val="0"/>
        <extend val="0"/>
        <outline val="0"/>
        <shadow val="0"/>
        <u val="none"/>
        <vertAlign val="baseline"/>
        <sz val="12"/>
        <color theme="1"/>
        <name val="Arial"/>
        <scheme val="none"/>
      </font>
      <alignment horizontal="center" vertical="bottom"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2"/>
        <color theme="1"/>
        <name val="Arial"/>
        <scheme val="none"/>
      </font>
      <numFmt numFmtId="0" formatCode="General"/>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2"/>
        <color theme="1"/>
        <name val="Arial"/>
        <scheme val="none"/>
      </font>
      <numFmt numFmtId="0" formatCode="General"/>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scheme val="none"/>
      </font>
      <protection locked="0" hidden="0"/>
    </dxf>
    <dxf>
      <font>
        <b val="0"/>
        <i val="0"/>
        <strike val="0"/>
        <condense val="0"/>
        <extend val="0"/>
        <outline val="0"/>
        <shadow val="0"/>
        <u val="none"/>
        <vertAlign val="baseline"/>
        <sz val="12"/>
        <color theme="1"/>
        <name val="Arial"/>
        <scheme val="none"/>
      </font>
      <protection locked="0" hidden="0"/>
    </dxf>
    <dxf>
      <font>
        <b val="0"/>
        <i val="0"/>
        <strike val="0"/>
        <condense val="0"/>
        <extend val="0"/>
        <outline val="0"/>
        <shadow val="0"/>
        <u val="none"/>
        <vertAlign val="baseline"/>
        <sz val="11"/>
        <color theme="1"/>
        <name val="Arial"/>
        <scheme val="none"/>
      </font>
      <protection locked="0" hidden="0"/>
    </dxf>
    <dxf>
      <font>
        <b val="0"/>
        <i val="0"/>
        <strike val="0"/>
        <condense val="0"/>
        <extend val="0"/>
        <outline val="0"/>
        <shadow val="0"/>
        <u val="none"/>
        <vertAlign val="baseline"/>
        <sz val="12"/>
        <color theme="1"/>
        <name val="Arial"/>
        <scheme val="none"/>
      </font>
      <numFmt numFmtId="0" formatCode="General"/>
      <protection locked="0" hidden="0"/>
    </dxf>
    <dxf>
      <protection locked="0" hidden="0"/>
    </dxf>
    <dxf>
      <font>
        <b/>
        <i val="0"/>
        <strike val="0"/>
        <condense val="0"/>
        <extend val="0"/>
        <outline val="0"/>
        <shadow val="0"/>
        <u val="none"/>
        <vertAlign val="baseline"/>
        <sz val="12"/>
        <color theme="1"/>
        <name val="Arial"/>
        <scheme val="none"/>
      </font>
      <fill>
        <patternFill patternType="solid">
          <fgColor indexed="64"/>
          <bgColor rgb="FF0070C0"/>
        </patternFill>
      </fill>
      <alignment horizontal="center" vertical="top" textRotation="0" wrapText="1" indent="0" justifyLastLine="0" shrinkToFit="0" readingOrder="0"/>
      <protection locked="1" hidden="0"/>
    </dxf>
    <dxf>
      <font>
        <color rgb="FF9C0006"/>
      </font>
      <fill>
        <patternFill patternType="solid">
          <fgColor rgb="FFFFC7CE"/>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val="0"/>
        <i val="0"/>
        <strike val="0"/>
        <condense val="0"/>
        <extend val="0"/>
        <outline val="0"/>
        <shadow val="0"/>
        <u val="none"/>
        <vertAlign val="baseline"/>
        <sz val="11"/>
        <color theme="1"/>
        <name val="Arial"/>
        <scheme val="none"/>
      </font>
      <numFmt numFmtId="164" formatCode="_(&quot;$&quot;* #,##0.00_);_(&quot;$&quot;* \(#,##0.00\);_(&quot;$&quot;* &quot;-&quot;??_);_(@_)"/>
      <fill>
        <patternFill patternType="solid">
          <fgColor indexed="64"/>
          <bgColor theme="0" tint="-0.14999847407452621"/>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1"/>
        <color theme="1"/>
        <name val="Arial"/>
        <scheme val="none"/>
      </font>
      <numFmt numFmtId="164" formatCode="_(&quot;$&quot;* #,##0.00_);_(&quot;$&quot;* \(#,##0.00\);_(&quot;$&quot;* &quot;-&quot;??_);_(@_)"/>
      <fill>
        <patternFill patternType="solid">
          <fgColor indexed="64"/>
          <bgColor theme="0" tint="-0.14999847407452621"/>
        </patternFill>
      </fill>
      <alignment horizontal="right" textRotation="0" indent="0" justifyLastLine="0" shrinkToFit="0" readingOrder="0"/>
      <protection locked="1" hidden="0"/>
    </dxf>
    <dxf>
      <font>
        <b val="0"/>
        <i val="0"/>
        <strike val="0"/>
        <condense val="0"/>
        <extend val="0"/>
        <outline val="0"/>
        <shadow val="0"/>
        <u val="none"/>
        <vertAlign val="baseline"/>
        <sz val="11"/>
        <color theme="1"/>
        <name val="Arial"/>
        <scheme val="none"/>
      </font>
      <numFmt numFmtId="164" formatCode="_(&quot;$&quot;* #,##0.00_);_(&quot;$&quot;* \(#,##0.00\);_(&quot;$&quot;* &quot;-&quot;??_);_(@_)"/>
      <protection locked="1" hidden="0"/>
    </dxf>
    <dxf>
      <font>
        <b val="0"/>
        <i val="0"/>
        <strike val="0"/>
        <condense val="0"/>
        <extend val="0"/>
        <outline val="0"/>
        <shadow val="0"/>
        <u val="none"/>
        <vertAlign val="baseline"/>
        <sz val="11"/>
        <color theme="1"/>
        <name val="Arial"/>
        <scheme val="none"/>
      </font>
      <protection locked="1" hidden="0"/>
    </dxf>
    <dxf>
      <font>
        <b val="0"/>
        <i val="0"/>
        <strike val="0"/>
        <condense val="0"/>
        <extend val="0"/>
        <outline val="0"/>
        <shadow val="0"/>
        <u val="none"/>
        <vertAlign val="baseline"/>
        <sz val="11"/>
        <color theme="1"/>
        <name val="Arial"/>
        <scheme val="none"/>
      </font>
      <numFmt numFmtId="2" formatCode="0.00"/>
      <protection locked="0" hidden="0"/>
    </dxf>
    <dxf>
      <font>
        <b val="0"/>
        <i val="0"/>
        <strike val="0"/>
        <condense val="0"/>
        <extend val="0"/>
        <outline val="0"/>
        <shadow val="0"/>
        <u val="none"/>
        <vertAlign val="baseline"/>
        <sz val="11"/>
        <color theme="1"/>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Arial"/>
        <scheme val="none"/>
      </font>
      <numFmt numFmtId="164" formatCode="_(&quot;$&quot;* #,##0.00_);_(&quot;$&quot;* \(#,##0.00\);_(&quot;$&quot;* &quot;-&quot;??_);_(@_)"/>
      <protection locked="0" hidden="0"/>
    </dxf>
    <dxf>
      <font>
        <b val="0"/>
        <i val="0"/>
        <strike val="0"/>
        <condense val="0"/>
        <extend val="0"/>
        <outline val="0"/>
        <shadow val="0"/>
        <u val="none"/>
        <vertAlign val="baseline"/>
        <sz val="11"/>
        <color theme="1"/>
        <name val="Arial"/>
        <scheme val="none"/>
      </font>
      <protection locked="0" hidden="0"/>
    </dxf>
    <dxf>
      <font>
        <b val="0"/>
        <i val="0"/>
        <strike val="0"/>
        <condense val="0"/>
        <extend val="0"/>
        <outline val="0"/>
        <shadow val="0"/>
        <u val="none"/>
        <vertAlign val="baseline"/>
        <sz val="11"/>
        <color theme="1"/>
        <name val="Arial"/>
        <scheme val="none"/>
      </font>
      <numFmt numFmtId="165" formatCode="m/d/yyyy"/>
      <alignment horizontal="center" vertical="bottom"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numFmt numFmtId="165" formatCode="m/d/yyyy"/>
      <alignment horizontal="center" textRotation="0" wrapText="1" indent="0" justifyLastLine="0" shrinkToFit="0" readingOrder="0"/>
      <protection locked="1" hidden="0"/>
    </dxf>
    <dxf>
      <font>
        <b val="0"/>
        <i val="0"/>
        <strike val="0"/>
        <condense val="0"/>
        <extend val="0"/>
        <outline val="0"/>
        <shadow val="0"/>
        <u val="none"/>
        <vertAlign val="baseline"/>
        <sz val="11"/>
        <color theme="1"/>
        <name val="Arial"/>
        <scheme val="none"/>
      </font>
      <numFmt numFmtId="165" formatCode="m/d/yyyy"/>
      <protection locked="0" hidden="0"/>
    </dxf>
    <dxf>
      <font>
        <b val="0"/>
        <i val="0"/>
        <strike val="0"/>
        <condense val="0"/>
        <extend val="0"/>
        <outline val="0"/>
        <shadow val="0"/>
        <u val="none"/>
        <vertAlign val="baseline"/>
        <sz val="11"/>
        <color theme="1"/>
        <name val="Arial"/>
        <scheme val="none"/>
      </font>
      <numFmt numFmtId="165" formatCode="m/d/yyyy"/>
      <protection locked="0" hidden="0"/>
    </dxf>
    <dxf>
      <font>
        <b val="0"/>
        <i val="0"/>
        <strike val="0"/>
        <condense val="0"/>
        <extend val="0"/>
        <outline val="0"/>
        <shadow val="0"/>
        <u val="none"/>
        <vertAlign val="baseline"/>
        <sz val="11"/>
        <color theme="1"/>
        <name val="Arial"/>
        <scheme val="none"/>
      </font>
      <numFmt numFmtId="165" formatCode="m/d/yyyy"/>
      <protection locked="0" hidden="0"/>
    </dxf>
    <dxf>
      <font>
        <b val="0"/>
        <i val="0"/>
        <strike val="0"/>
        <condense val="0"/>
        <extend val="0"/>
        <outline val="0"/>
        <shadow val="0"/>
        <u val="none"/>
        <vertAlign val="baseline"/>
        <sz val="11"/>
        <color theme="1"/>
        <name val="Arial"/>
        <scheme val="none"/>
      </font>
      <numFmt numFmtId="165" formatCode="m/d/yyyy"/>
      <protection locked="0" hidden="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numFmt numFmtId="0" formatCode="General"/>
      <alignment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protection locked="0" hidden="0"/>
    </dxf>
    <dxf>
      <font>
        <b val="0"/>
        <i val="0"/>
        <strike val="0"/>
        <condense val="0"/>
        <extend val="0"/>
        <outline val="0"/>
        <shadow val="0"/>
        <u val="none"/>
        <vertAlign val="baseline"/>
        <sz val="11"/>
        <color theme="1"/>
        <name val="Arial"/>
        <scheme val="none"/>
      </font>
      <numFmt numFmtId="0" formatCode="General"/>
      <protection locked="1" hidden="0"/>
    </dxf>
    <dxf>
      <font>
        <b val="0"/>
        <i val="0"/>
        <strike val="0"/>
        <condense val="0"/>
        <extend val="0"/>
        <outline val="0"/>
        <shadow val="0"/>
        <u val="none"/>
        <vertAlign val="baseline"/>
        <sz val="11"/>
        <color theme="1"/>
        <name val="Arial"/>
        <scheme val="none"/>
      </font>
      <numFmt numFmtId="0" formatCode="General"/>
      <protection locked="1" hidden="0"/>
    </dxf>
    <dxf>
      <font>
        <strike val="0"/>
        <outline val="0"/>
        <shadow val="0"/>
        <u val="none"/>
        <vertAlign val="baseline"/>
        <sz val="11"/>
        <color theme="1"/>
      </font>
    </dxf>
    <dxf>
      <font>
        <b/>
        <i val="0"/>
        <strike val="0"/>
        <condense val="0"/>
        <extend val="0"/>
        <outline val="0"/>
        <shadow val="0"/>
        <u val="none"/>
        <vertAlign val="baseline"/>
        <sz val="11"/>
        <color theme="1"/>
        <name val="Arial"/>
        <scheme val="none"/>
      </font>
      <fill>
        <patternFill patternType="solid">
          <fgColor indexed="64"/>
          <bgColor rgb="FF0070C0"/>
        </patternFill>
      </fill>
      <alignment horizontal="center" vertical="top" textRotation="0" wrapText="1" indent="0" justifyLastLine="0" shrinkToFit="0" readingOrder="0"/>
      <protection locked="1" hidden="0"/>
    </dxf>
    <dxf>
      <fill>
        <patternFill>
          <bgColor rgb="FFC0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DEEAF6"/>
          <bgColor rgb="FFDEEAF6"/>
        </patternFill>
      </fill>
    </dxf>
    <dxf>
      <fill>
        <patternFill patternType="solid">
          <fgColor rgb="FFD8D8D8"/>
          <bgColor rgb="FFD8D8D8"/>
        </patternFill>
      </fill>
    </dxf>
    <dxf>
      <fill>
        <patternFill patternType="solid">
          <fgColor theme="9"/>
          <bgColor theme="9"/>
        </patternFill>
      </fill>
    </dxf>
    <dxf>
      <fill>
        <patternFill patternType="solid">
          <fgColor rgb="FFDEEAF6"/>
          <bgColor rgb="FFDEEAF6"/>
        </patternFill>
      </fill>
    </dxf>
    <dxf>
      <fill>
        <patternFill patternType="solid">
          <fgColor rgb="FFD8D8D8"/>
          <bgColor rgb="FFD8D8D8"/>
        </patternFill>
      </fill>
    </dxf>
    <dxf>
      <fill>
        <patternFill patternType="solid">
          <fgColor theme="9"/>
          <bgColor theme="9"/>
        </patternFill>
      </fill>
    </dxf>
    <dxf>
      <fill>
        <patternFill patternType="solid">
          <fgColor rgb="FFDEEAF6"/>
          <bgColor rgb="FFDEEAF6"/>
        </patternFill>
      </fill>
    </dxf>
    <dxf>
      <fill>
        <patternFill patternType="solid">
          <fgColor rgb="FFD8D8D8"/>
          <bgColor rgb="FFD8D8D8"/>
        </patternFill>
      </fill>
    </dxf>
    <dxf>
      <fill>
        <patternFill patternType="solid">
          <fgColor theme="9"/>
          <bgColor theme="9"/>
        </patternFill>
      </fill>
    </dxf>
    <dxf>
      <fill>
        <patternFill patternType="solid">
          <fgColor rgb="FFDEEAF6"/>
          <bgColor rgb="FFDEEAF6"/>
        </patternFill>
      </fill>
    </dxf>
    <dxf>
      <fill>
        <patternFill patternType="solid">
          <fgColor rgb="FFD8D8D8"/>
          <bgColor rgb="FFD8D8D8"/>
        </patternFill>
      </fill>
    </dxf>
    <dxf>
      <fill>
        <patternFill patternType="solid">
          <fgColor theme="9"/>
          <bgColor theme="9"/>
        </patternFill>
      </fill>
    </dxf>
    <dxf>
      <fill>
        <patternFill patternType="solid">
          <fgColor rgb="FFDEEAF6"/>
          <bgColor rgb="FFDEEAF6"/>
        </patternFill>
      </fill>
    </dxf>
    <dxf>
      <fill>
        <patternFill patternType="solid">
          <fgColor rgb="FFD8D8D8"/>
          <bgColor rgb="FFD8D8D8"/>
        </patternFill>
      </fill>
    </dxf>
    <dxf>
      <fill>
        <patternFill patternType="solid">
          <fgColor theme="9"/>
          <bgColor theme="9"/>
        </patternFill>
      </fill>
    </dxf>
    <dxf>
      <fill>
        <patternFill patternType="solid">
          <fgColor rgb="FFDEEAF6"/>
          <bgColor rgb="FFDEEAF6"/>
        </patternFill>
      </fill>
    </dxf>
    <dxf>
      <fill>
        <patternFill patternType="solid">
          <fgColor rgb="FFD8D8D8"/>
          <bgColor rgb="FFD8D8D8"/>
        </patternFill>
      </fill>
    </dxf>
    <dxf>
      <fill>
        <patternFill patternType="solid">
          <fgColor theme="9"/>
          <bgColor theme="9"/>
        </patternFill>
      </fill>
    </dxf>
    <dxf>
      <fill>
        <patternFill patternType="solid">
          <fgColor rgb="FFDEEAF6"/>
          <bgColor rgb="FFDEEAF6"/>
        </patternFill>
      </fill>
    </dxf>
    <dxf>
      <fill>
        <patternFill patternType="solid">
          <fgColor rgb="FFD8D8D8"/>
          <bgColor rgb="FFD8D8D8"/>
        </patternFill>
      </fill>
    </dxf>
    <dxf>
      <fill>
        <patternFill patternType="solid">
          <fgColor theme="9"/>
          <bgColor theme="9"/>
        </patternFill>
      </fill>
    </dxf>
    <dxf>
      <fill>
        <patternFill patternType="solid">
          <fgColor rgb="FFDEEAF6"/>
          <bgColor rgb="FFDEEAF6"/>
        </patternFill>
      </fill>
    </dxf>
    <dxf>
      <fill>
        <patternFill patternType="solid">
          <fgColor rgb="FFD8D8D8"/>
          <bgColor rgb="FFD8D8D8"/>
        </patternFill>
      </fill>
    </dxf>
    <dxf>
      <fill>
        <patternFill patternType="solid">
          <fgColor theme="4"/>
          <bgColor theme="4"/>
        </patternFill>
      </fill>
    </dxf>
    <dxf>
      <fill>
        <patternFill patternType="solid">
          <fgColor theme="9"/>
          <bgColor theme="9"/>
        </patternFill>
      </fill>
    </dxf>
    <dxf>
      <fill>
        <patternFill patternType="solid">
          <fgColor rgb="FFDEEAF6"/>
          <bgColor rgb="FFDEEAF6"/>
        </patternFill>
      </fill>
    </dxf>
    <dxf>
      <fill>
        <patternFill patternType="solid">
          <fgColor rgb="FFD8D8D8"/>
          <bgColor rgb="FFD8D8D8"/>
        </patternFill>
      </fill>
    </dxf>
    <dxf>
      <fill>
        <patternFill patternType="solid">
          <fgColor theme="4"/>
          <bgColor theme="4"/>
        </patternFill>
      </fill>
    </dxf>
    <dxf>
      <fill>
        <patternFill patternType="solid">
          <fgColor theme="4"/>
          <bgColor theme="4"/>
        </patternFill>
      </fill>
    </dxf>
    <dxf>
      <fill>
        <patternFill patternType="solid">
          <fgColor rgb="FFDEEAF6"/>
          <bgColor rgb="FFDEEAF6"/>
        </patternFill>
      </fill>
    </dxf>
    <dxf>
      <fill>
        <patternFill patternType="solid">
          <fgColor rgb="FFD8D8D8"/>
          <bgColor rgb="FFD8D8D8"/>
        </patternFill>
      </fill>
    </dxf>
    <dxf>
      <fill>
        <patternFill patternType="solid">
          <fgColor theme="4"/>
          <bgColor theme="4"/>
        </patternFill>
      </fill>
    </dxf>
    <dxf>
      <fill>
        <patternFill patternType="solid">
          <fgColor rgb="FFDEEAF6"/>
          <bgColor rgb="FFDEEAF6"/>
        </patternFill>
      </fill>
    </dxf>
    <dxf>
      <fill>
        <patternFill patternType="solid">
          <fgColor rgb="FFD9E2F3"/>
          <bgColor rgb="FFD9E2F3"/>
        </patternFill>
      </fill>
    </dxf>
    <dxf>
      <fill>
        <patternFill patternType="solid">
          <fgColor theme="0"/>
          <bgColor theme="0"/>
        </patternFill>
      </fill>
    </dxf>
    <dxf>
      <fill>
        <patternFill patternType="solid">
          <fgColor theme="8"/>
          <bgColor theme="8"/>
        </patternFill>
      </fill>
    </dxf>
  </dxfs>
  <tableStyles count="11" defaultTableStyle="TableStyleMedium2" defaultPivotStyle="PivotStyleLight16">
    <tableStyle name="Employee Summary-style" pivot="0" count="4">
      <tableStyleElement type="headerRow" dxfId="384"/>
      <tableStyleElement type="totalRow" dxfId="383"/>
      <tableStyleElement type="firstRowStripe" dxfId="382"/>
      <tableStyleElement type="secondRowStripe" dxfId="381"/>
    </tableStyle>
    <tableStyle name="Advance Period 1-style" pivot="0" count="3">
      <tableStyleElement type="headerRow" dxfId="380"/>
      <tableStyleElement type="firstRowStripe" dxfId="379"/>
      <tableStyleElement type="secondRowStripe" dxfId="378"/>
    </tableStyle>
    <tableStyle name="Advance Period 2-style" pivot="0" count="4">
      <tableStyleElement type="headerRow" dxfId="377"/>
      <tableStyleElement type="totalRow" dxfId="376"/>
      <tableStyleElement type="firstRowStripe" dxfId="375"/>
      <tableStyleElement type="secondRowStripe" dxfId="374"/>
    </tableStyle>
    <tableStyle name="Period One-style" pivot="0" count="4">
      <tableStyleElement type="headerRow" dxfId="373"/>
      <tableStyleElement type="totalRow" dxfId="372"/>
      <tableStyleElement type="firstRowStripe" dxfId="371"/>
      <tableStyleElement type="secondRowStripe" dxfId="370"/>
    </tableStyle>
    <tableStyle name="Period Two-style" pivot="0" count="3">
      <tableStyleElement type="headerRow" dxfId="369"/>
      <tableStyleElement type="firstRowStripe" dxfId="368"/>
      <tableStyleElement type="secondRowStripe" dxfId="367"/>
    </tableStyle>
    <tableStyle name="Period Three-style" pivot="0" count="3">
      <tableStyleElement type="headerRow" dxfId="366"/>
      <tableStyleElement type="firstRowStripe" dxfId="365"/>
      <tableStyleElement type="secondRowStripe" dxfId="364"/>
    </tableStyle>
    <tableStyle name="Period Four-style" pivot="0" count="3">
      <tableStyleElement type="headerRow" dxfId="363"/>
      <tableStyleElement type="firstRowStripe" dxfId="362"/>
      <tableStyleElement type="secondRowStripe" dxfId="361"/>
    </tableStyle>
    <tableStyle name="Period Five-style" pivot="0" count="3">
      <tableStyleElement type="headerRow" dxfId="360"/>
      <tableStyleElement type="firstRowStripe" dxfId="359"/>
      <tableStyleElement type="secondRowStripe" dxfId="358"/>
    </tableStyle>
    <tableStyle name="Period Six-style" pivot="0" count="3">
      <tableStyleElement type="headerRow" dxfId="357"/>
      <tableStyleElement type="firstRowStripe" dxfId="356"/>
      <tableStyleElement type="secondRowStripe" dxfId="355"/>
    </tableStyle>
    <tableStyle name="Period Seven-style" pivot="0" count="3">
      <tableStyleElement type="headerRow" dxfId="354"/>
      <tableStyleElement type="firstRowStripe" dxfId="353"/>
      <tableStyleElement type="secondRowStripe" dxfId="352"/>
    </tableStyle>
    <tableStyle name="Period Eight-style" pivot="0" count="3">
      <tableStyleElement type="headerRow" dxfId="351"/>
      <tableStyleElement type="firstRowStripe" dxfId="350"/>
      <tableStyleElement type="secondRowStripe" dxfId="349"/>
    </tableStyle>
  </tableStyles>
  <colors>
    <mruColors>
      <color rgb="FF00C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id="20" name="Table221" displayName="Table221" ref="A5:J106" totalsRowShown="0" headerRowDxfId="344" dataDxfId="343">
  <autoFilter ref="A5:J106"/>
  <tableColumns count="10">
    <tableColumn id="9" name="Employee's First Name" dataDxfId="342">
      <calculatedColumnFormula>'Information Sheet-COMPLETE 1st'!A13</calculatedColumnFormula>
    </tableColumn>
    <tableColumn id="1" name="Employee's  Last Name" dataDxfId="341" totalsRowDxfId="340">
      <calculatedColumnFormula>'Information Sheet-COMPLETE 1st'!B13</calculatedColumnFormula>
    </tableColumn>
    <tableColumn id="3" name="Employee's Essential Occupation " dataDxfId="339" totalsRowDxfId="338">
      <calculatedColumnFormula>'Advance - IF REQUIRED'!E14</calculatedColumnFormula>
    </tableColumn>
    <tableColumn id="4" name="Work Period Start" dataDxfId="337" totalsRowDxfId="336"/>
    <tableColumn id="5" name="Work Period End" dataDxfId="335" totalsRowDxfId="334"/>
    <tableColumn id="13" name="Rate Type" dataDxfId="333" totalsRowDxfId="332"/>
    <tableColumn id="6" name="Hourly Rate             (no less than $13.71, no more than $20.00)" dataDxfId="331" totalsRowDxfId="330" dataCellStyle="Currency"/>
    <tableColumn id="7" name="Regular Worked Hours (Excludes OT and nonworked STAT)" dataDxfId="329" totalsRowDxfId="328" dataCellStyle="Currency"/>
    <tableColumn id="8" name="Top Up " dataDxfId="327" totalsRowDxfId="326" dataCellStyle="Currency">
      <calculatedColumnFormula>20-G6</calculatedColumnFormula>
    </tableColumn>
    <tableColumn id="10" name="Subsidy" dataDxfId="325" totalsRowDxfId="324" dataCellStyle="Currency">
      <calculatedColumnFormula>IF(OR(G6&gt;19.99,G6&lt;13.71),0,H6*I6)</calculatedColumnFormula>
    </tableColumn>
  </tableColumns>
  <tableStyleInfo name="TableStyleMedium21" showFirstColumn="0" showLastColumn="0" showRowStripes="1" showColumnStripes="0"/>
</table>
</file>

<file path=xl/tables/table10.xml><?xml version="1.0" encoding="utf-8"?>
<table xmlns="http://schemas.openxmlformats.org/spreadsheetml/2006/main" id="19" name="Table220" displayName="Table220" ref="A5:M106" totalsRowShown="0" headerRowDxfId="72" dataDxfId="71">
  <autoFilter ref="A5:M106"/>
  <tableColumns count="13">
    <tableColumn id="9" name="Employee's First Name" dataDxfId="70">
      <calculatedColumnFormula>'Information Sheet-COMPLETE 1st'!A13</calculatedColumnFormula>
    </tableColumn>
    <tableColumn id="1" name="Employee's  Last Name" dataDxfId="69" totalsRowDxfId="68">
      <calculatedColumnFormula>'Information Sheet-COMPLETE 1st'!B13</calculatedColumnFormula>
    </tableColumn>
    <tableColumn id="2" name="Paystub provided for this period?" dataDxfId="67" totalsRowDxfId="66"/>
    <tableColumn id="3" name="Employee's Essential Occupation; update if required" dataDxfId="65" totalsRowDxfId="64">
      <calculatedColumnFormula>Table219[[#This Row],[Employee''s Essential Occupation; update if required]]</calculatedColumnFormula>
    </tableColumn>
    <tableColumn id="4" name="Work Period Start - CAN'T BE BEFORE OCT 15" dataDxfId="63" totalsRowDxfId="62"/>
    <tableColumn id="5" name="Work Period End - CAN'T BE AFTER FEBRUARY 15" dataDxfId="61" totalsRowDxfId="60"/>
    <tableColumn id="13" name="Rate Type" dataDxfId="59" totalsRowDxfId="58"/>
    <tableColumn id="6" name="Hourly Rate             (no less than $13.71, no more than $20.00); update if required" dataDxfId="57" totalsRowDxfId="56" dataCellStyle="Currency">
      <calculatedColumnFormula>Table219[[#This Row],[Hourly Rate             (no less than $13.71, no more than $20.00); update if required]]</calculatedColumnFormula>
    </tableColumn>
    <tableColumn id="7" name="Regular Worked Hours (Excludes OT and nonworked STAT)" dataDxfId="55" totalsRowDxfId="54" dataCellStyle="Currency"/>
    <tableColumn id="8" name="Top Up " dataDxfId="53" totalsRowDxfId="52" dataCellStyle="Currency">
      <calculatedColumnFormula>20-H6</calculatedColumnFormula>
    </tableColumn>
    <tableColumn id="12" name="Hourly Top Up" dataDxfId="51" totalsRowDxfId="50" dataCellStyle="Currency">
      <calculatedColumnFormula>IF(AND(J6&lt;=3.99,L13&gt;(-100)),J6,"$4.00")</calculatedColumnFormula>
    </tableColumn>
    <tableColumn id="10" name="Subsidy" dataDxfId="49" totalsRowDxfId="48" dataCellStyle="Currency">
      <calculatedColumnFormula>IF(OR(H6&gt;19.99,H6&lt;13.71),"0",I6*K6)</calculatedColumnFormula>
    </tableColumn>
    <tableColumn id="11" name="Hours to Date - Cannot Exceed 640" dataDxfId="47">
      <calculatedColumnFormula>Table220[[#This Row],[Regular Worked Hours (Excludes OT and nonworked STAT)]]+Table219[[#This Row],[Hours to Date - Cannot Exceed 640]]</calculatedColumnFormula>
    </tableColumn>
  </tableColumns>
  <tableStyleInfo name="TableStyleMedium21" showFirstColumn="0" showLastColumn="0" showRowStripes="1" showColumnStripes="0"/>
</table>
</file>

<file path=xl/tables/table11.xml><?xml version="1.0" encoding="utf-8"?>
<table xmlns="http://schemas.openxmlformats.org/spreadsheetml/2006/main" id="11" name="Table11" displayName="Table11" ref="A3:U105" totalsRowCount="1" headerRowDxfId="45" dataDxfId="44" totalsRowDxfId="43">
  <autoFilter ref="A3:U104"/>
  <tableColumns count="21">
    <tableColumn id="1" name="Employee's First Name" dataDxfId="42" totalsRowDxfId="41">
      <calculatedColumnFormula>'Information Sheet-COMPLETE 1st'!A13</calculatedColumnFormula>
    </tableColumn>
    <tableColumn id="21" name="Employee's Last Name" dataDxfId="40" totalsRowDxfId="39">
      <calculatedColumnFormula>'Information Sheet-COMPLETE 1st'!B13</calculatedColumnFormula>
    </tableColumn>
    <tableColumn id="2" name="Period 1 Hours" totalsRowFunction="custom" dataDxfId="38" totalsRowDxfId="37">
      <calculatedColumnFormula>'Period One'!I6</calculatedColumnFormula>
      <totalsRowFormula>SUM(C4:C104)</totalsRowFormula>
    </tableColumn>
    <tableColumn id="3" name="Period 1 Subsidy " totalsRowFunction="custom" dataDxfId="36" totalsRowDxfId="35" dataCellStyle="Currency">
      <calculatedColumnFormula>'Period One'!L6</calculatedColumnFormula>
      <totalsRowFormula>'Period One'!L107</totalsRowFormula>
    </tableColumn>
    <tableColumn id="4" name="Period 2 Hours " totalsRowFunction="custom" dataDxfId="34" totalsRowDxfId="33">
      <calculatedColumnFormula>'Period Two'!I6</calculatedColumnFormula>
      <totalsRowFormula>SUM(E4:E104)</totalsRowFormula>
    </tableColumn>
    <tableColumn id="5" name="Period 2 Subsidy " totalsRowFunction="custom" dataDxfId="32" totalsRowDxfId="31" dataCellStyle="Currency">
      <calculatedColumnFormula>'Period Two'!L6</calculatedColumnFormula>
      <totalsRowFormula>'Period Two'!L107</totalsRowFormula>
    </tableColumn>
    <tableColumn id="6" name="Period 3 Hours" totalsRowFunction="custom" dataDxfId="30" totalsRowDxfId="29">
      <calculatedColumnFormula>'Period Three'!I6</calculatedColumnFormula>
      <totalsRowFormula>SUM(G4:G104)</totalsRowFormula>
    </tableColumn>
    <tableColumn id="7" name="Period 3 Subsidy " totalsRowFunction="custom" dataDxfId="28" totalsRowDxfId="27" dataCellStyle="Currency">
      <calculatedColumnFormula>'Period Three'!L6</calculatedColumnFormula>
      <totalsRowFormula>'Period Three'!L107</totalsRowFormula>
    </tableColumn>
    <tableColumn id="8" name="Period 4 Hours" totalsRowFunction="custom" dataDxfId="26" totalsRowDxfId="25">
      <calculatedColumnFormula>'Period Four'!I6</calculatedColumnFormula>
      <totalsRowFormula>SUM(I4:I104)</totalsRowFormula>
    </tableColumn>
    <tableColumn id="9" name="Period 4 Subsidy " totalsRowFunction="custom" dataDxfId="24" totalsRowDxfId="23" dataCellStyle="Currency">
      <calculatedColumnFormula>'Period Four'!L6</calculatedColumnFormula>
      <totalsRowFormula>'Period Four'!L107</totalsRowFormula>
    </tableColumn>
    <tableColumn id="10" name="Period 5 Hours" totalsRowFunction="custom" dataDxfId="22" totalsRowDxfId="21">
      <calculatedColumnFormula>'Period Five'!I6</calculatedColumnFormula>
      <totalsRowFormula>SUM(K4:K104)</totalsRowFormula>
    </tableColumn>
    <tableColumn id="11" name="Period 5 Subsidy " totalsRowFunction="custom" dataDxfId="20" totalsRowDxfId="19" dataCellStyle="Currency">
      <calculatedColumnFormula>'Period Five'!L6</calculatedColumnFormula>
      <totalsRowFormula>'Period Five'!L107</totalsRowFormula>
    </tableColumn>
    <tableColumn id="12" name="Period 6 Hours" totalsRowFunction="custom" dataDxfId="18" totalsRowDxfId="17">
      <calculatedColumnFormula>'Period Six'!I6</calculatedColumnFormula>
      <totalsRowFormula>SUM(M4:M104)</totalsRowFormula>
    </tableColumn>
    <tableColumn id="13" name="Period 6 Subsidy " totalsRowFunction="custom" dataDxfId="16" totalsRowDxfId="15" dataCellStyle="Currency">
      <calculatedColumnFormula>'Period Six'!L6</calculatedColumnFormula>
      <totalsRowFormula>'Period Six'!L107</totalsRowFormula>
    </tableColumn>
    <tableColumn id="14" name="Period 7 Hours" totalsRowFunction="custom" dataDxfId="14" totalsRowDxfId="13">
      <calculatedColumnFormula>'Period Seven'!I6</calculatedColumnFormula>
      <totalsRowFormula>SUM(O4:O104)</totalsRowFormula>
    </tableColumn>
    <tableColumn id="15" name="Period 7 Subsidy " totalsRowFunction="custom" dataDxfId="12" totalsRowDxfId="11" dataCellStyle="Currency">
      <calculatedColumnFormula>'Period Seven'!L6</calculatedColumnFormula>
      <totalsRowFormula>'Period Seven'!L107</totalsRowFormula>
    </tableColumn>
    <tableColumn id="16" name="Period 8 Hours" totalsRowFunction="custom" dataDxfId="10" totalsRowDxfId="9">
      <calculatedColumnFormula>'Period Eight'!I6</calculatedColumnFormula>
      <totalsRowFormula>SUM(Q4:Q104)</totalsRowFormula>
    </tableColumn>
    <tableColumn id="17" name="Period 8 Subsidy " totalsRowFunction="custom" dataDxfId="8" totalsRowDxfId="7" dataCellStyle="Currency">
      <calculatedColumnFormula>'Period Eight'!L6</calculatedColumnFormula>
      <totalsRowFormula>'Period Eight'!L107</totalsRowFormula>
    </tableColumn>
    <tableColumn id="18" name="Total Hours For Employee - CANNOT EXCEED 640 HOURS" totalsRowFunction="custom" dataDxfId="6" totalsRowDxfId="5">
      <calculatedColumnFormula>Table11[[#This Row],[Period 1 Hours]]+Table11[[#This Row],[Period 2 Hours ]]+Table11[[#This Row],[Period 3 Hours]]+Table11[[#This Row],[Period 4 Hours]]+Table11[[#This Row],[Period 5 Hours]]+Table11[[#This Row],[Period 6 Hours]]+Table11[[#This Row],[Period 7 Hours]]+Table11[[#This Row],[Period 8 Hours]]</calculatedColumnFormula>
      <totalsRowFormula>SUM(S4:S104)</totalsRowFormula>
    </tableColumn>
    <tableColumn id="19" name="Total Rebate for Employee" totalsRowFunction="custom" dataDxfId="4" totalsRowDxfId="3" dataCellStyle="Currency">
      <calculatedColumnFormula>Table11[[#This Row],[Period 1 Subsidy ]]+Table11[[#This Row],[Period 2 Subsidy ]]+Table11[[#This Row],[Period 3 Subsidy ]]+Table11[[#This Row],[Period 4 Subsidy ]]+Table11[[#This Row],[Period 5 Subsidy ]]+Table11[[#This Row],[Period 6 Subsidy ]]+Table11[[#This Row],[Period 7 Subsidy ]]+Table11[[#This Row],[Period 8 Subsidy ]]</calculatedColumnFormula>
      <totalsRowFormula>SUM(T4:T104)</totalsRowFormula>
    </tableColumn>
    <tableColumn id="20" name="$100 Compensation" totalsRowFunction="custom" dataDxfId="2" totalsRowDxfId="1" dataCellStyle="Currency">
      <calculatedColumnFormula>IF(Table11[[#This Row],[Total Rebate for Employee]]&gt;0.01, 100,0)</calculatedColumnFormula>
      <totalsRowFormula>SUM(U4:U104)</totalsRowFormula>
    </tableColumn>
  </tableColumns>
  <tableStyleInfo name="TableStyleMedium6" showFirstColumn="0" showLastColumn="0" showRowStripes="1" showColumnStripes="0"/>
</table>
</file>

<file path=xl/tables/table2.xml><?xml version="1.0" encoding="utf-8"?>
<table xmlns="http://schemas.openxmlformats.org/spreadsheetml/2006/main" id="5" name="Table26" displayName="Table26" ref="A12:F113" totalsRowShown="0" headerRowDxfId="319" dataDxfId="318">
  <autoFilter ref="A12:F113"/>
  <sortState ref="A13:O16">
    <sortCondition ref="E12:E113"/>
  </sortState>
  <tableColumns count="6">
    <tableColumn id="1" name="Employee's First Name" dataDxfId="317" totalsRowDxfId="316"/>
    <tableColumn id="3" name="Employee's Last Name" dataDxfId="315" totalsRowDxfId="314"/>
    <tableColumn id="2" name="Is This Employee a Nominee?" dataDxfId="313" totalsRowDxfId="312"/>
    <tableColumn id="12" name="Has the Employee Agreement Form been Provided?" dataDxfId="311" totalsRowDxfId="310"/>
    <tableColumn id="11" name="Employee's Address" dataDxfId="309" totalsRowDxfId="308"/>
    <tableColumn id="14" name="Is this employee's primary residence during the program in Yukon?" dataDxfId="307" totalsRowDxfId="306"/>
  </tableColumns>
  <tableStyleInfo name="TableStyleMedium21" showFirstColumn="0" showLastColumn="0" showRowStripes="1" showColumnStripes="0"/>
</table>
</file>

<file path=xl/tables/table3.xml><?xml version="1.0" encoding="utf-8"?>
<table xmlns="http://schemas.openxmlformats.org/spreadsheetml/2006/main" id="2" name="Table2" displayName="Table2" ref="A5:L106" totalsRowShown="0" headerRowDxfId="298" dataDxfId="297">
  <autoFilter ref="A5:L106"/>
  <tableColumns count="12">
    <tableColumn id="9" name="Employee's First Name" dataDxfId="296">
      <calculatedColumnFormula>'Information Sheet-COMPLETE 1st'!A13</calculatedColumnFormula>
    </tableColumn>
    <tableColumn id="1" name="Employee's  Last Name" dataDxfId="295" totalsRowDxfId="294">
      <calculatedColumnFormula>'Information Sheet-COMPLETE 1st'!B13</calculatedColumnFormula>
    </tableColumn>
    <tableColumn id="2" name="Paystub provided for this period?" dataDxfId="293" totalsRowDxfId="292"/>
    <tableColumn id="3" name="Employee's Essential Occupation " dataDxfId="291" totalsRowDxfId="290">
      <calculatedColumnFormula>'Advance - IF REQUIRED'!E14</calculatedColumnFormula>
    </tableColumn>
    <tableColumn id="4" name="Work Period Start - CAN'T BE BEFORE OCT 15" dataDxfId="289" totalsRowDxfId="288"/>
    <tableColumn id="5" name="Work Period End - CAN'T BE AFTER FEBRUARY 15" dataDxfId="287" totalsRowDxfId="286"/>
    <tableColumn id="13" name="Rate Type" dataDxfId="285" totalsRowDxfId="284"/>
    <tableColumn id="6" name="Hourly Rate             (no less than $13.71, no more than $20.00)" dataDxfId="283" totalsRowDxfId="282" dataCellStyle="Currency"/>
    <tableColumn id="7" name="Regular Worked Hours (Excludes OT and nonworked STAT)" dataDxfId="281" totalsRowDxfId="280" dataCellStyle="Currency"/>
    <tableColumn id="8" name="Top Up " dataDxfId="279" totalsRowDxfId="278" dataCellStyle="Currency">
      <calculatedColumnFormula>20-H6</calculatedColumnFormula>
    </tableColumn>
    <tableColumn id="11" name="Hourly Top Up" dataDxfId="277" totalsRowDxfId="276" dataCellStyle="Currency">
      <calculatedColumnFormula>IF(AND(J6&lt;=3.99,L13&gt;(-100)),J6,"$4.00")</calculatedColumnFormula>
    </tableColumn>
    <tableColumn id="10" name="Subsidy" dataDxfId="275" dataCellStyle="Currency">
      <calculatedColumnFormula>IF(OR(H6&gt;19.99,H6&lt;13.71),"0",K6*I6)</calculatedColumnFormula>
    </tableColumn>
  </tableColumns>
  <tableStyleInfo name="TableStyleMedium21" showFirstColumn="0" showLastColumn="0" showRowStripes="1" showColumnStripes="0"/>
</table>
</file>

<file path=xl/tables/table4.xml><?xml version="1.0" encoding="utf-8"?>
<table xmlns="http://schemas.openxmlformats.org/spreadsheetml/2006/main" id="13" name="Table214" displayName="Table214" ref="A5:M106" totalsRowShown="0" headerRowDxfId="267" dataDxfId="266">
  <autoFilter ref="A5:M106"/>
  <tableColumns count="13">
    <tableColumn id="9" name="Employee's First Name" dataDxfId="265">
      <calculatedColumnFormula>'Information Sheet-COMPLETE 1st'!A13</calculatedColumnFormula>
    </tableColumn>
    <tableColumn id="1" name="Employee's  Last Name" dataDxfId="264" totalsRowDxfId="263">
      <calculatedColumnFormula>'Information Sheet-COMPLETE 1st'!B13</calculatedColumnFormula>
    </tableColumn>
    <tableColumn id="2" name="Paystub provided for this period?" dataDxfId="262" totalsRowDxfId="261"/>
    <tableColumn id="3" name="Employee's Essential Occupation; update if required" dataDxfId="260" totalsRowDxfId="259">
      <calculatedColumnFormula>Table2[[#This Row],[Employee''s Essential Occupation ]]</calculatedColumnFormula>
    </tableColumn>
    <tableColumn id="4" name="Work Period Start - CAN'T BE BEFORE OCT 15" dataDxfId="258" totalsRowDxfId="257"/>
    <tableColumn id="5" name="Work Period End - CAN'T BE AFTER FEBRUARY 15" dataDxfId="256" totalsRowDxfId="255"/>
    <tableColumn id="13" name="Rate Type" dataDxfId="254" totalsRowDxfId="253"/>
    <tableColumn id="6" name="Hourly Rate             (no less than $13.71, no more than $20.00); update if required" dataDxfId="252" totalsRowDxfId="251" dataCellStyle="Currency">
      <calculatedColumnFormula>Table2[[#This Row],[Hourly Rate             (no less than $13.71, no more than $20.00)]]</calculatedColumnFormula>
    </tableColumn>
    <tableColumn id="7" name="Regular Worked Hours (Excludes OT and nonworked STAT)" dataDxfId="250" totalsRowDxfId="249" dataCellStyle="Currency"/>
    <tableColumn id="8" name="Top Up " dataDxfId="248" totalsRowDxfId="247" dataCellStyle="Currency">
      <calculatedColumnFormula>20-H6</calculatedColumnFormula>
    </tableColumn>
    <tableColumn id="14" name="Hourly Top Up" dataDxfId="246" totalsRowDxfId="245" dataCellStyle="Currency">
      <calculatedColumnFormula>IF(AND(J6&lt;=3.99,L13&gt;(-100)),J6,"$4.00")</calculatedColumnFormula>
    </tableColumn>
    <tableColumn id="10" name="Subsidy" dataDxfId="244" totalsRowDxfId="243" dataCellStyle="Currency">
      <calculatedColumnFormula>IF(OR(H6&gt;19.99,H6&lt;13.71),"0",K6*I6)</calculatedColumnFormula>
    </tableColumn>
    <tableColumn id="11" name="Hours to Date - Cannot Exceed 640" dataDxfId="242">
      <calculatedColumnFormula>Table2[[#This Row],[Regular Worked Hours (Excludes OT and nonworked STAT)]]+Table214[[#This Row],[Regular Worked Hours (Excludes OT and nonworked STAT)]]</calculatedColumnFormula>
    </tableColumn>
  </tableColumns>
  <tableStyleInfo name="TableStyleMedium21" showFirstColumn="0" showLastColumn="0" showRowStripes="1" showColumnStripes="0"/>
</table>
</file>

<file path=xl/tables/table5.xml><?xml version="1.0" encoding="utf-8"?>
<table xmlns="http://schemas.openxmlformats.org/spreadsheetml/2006/main" id="14" name="Table215" displayName="Table215" ref="A5:M106" totalsRowShown="0" headerRowDxfId="235" dataDxfId="234">
  <autoFilter ref="A5:M106"/>
  <tableColumns count="13">
    <tableColumn id="9" name="Employee's First Name" dataDxfId="233">
      <calculatedColumnFormula>'Information Sheet-COMPLETE 1st'!A13</calculatedColumnFormula>
    </tableColumn>
    <tableColumn id="1" name="Employee's  Last Name" dataDxfId="232" totalsRowDxfId="231">
      <calculatedColumnFormula>'Information Sheet-COMPLETE 1st'!B13</calculatedColumnFormula>
    </tableColumn>
    <tableColumn id="2" name="Paystub provided for this period?" dataDxfId="230" totalsRowDxfId="229"/>
    <tableColumn id="3" name="Employee's Essential Occupation; update if required" dataDxfId="228" totalsRowDxfId="227">
      <calculatedColumnFormula>Table214[[#This Row],[Employee''s Essential Occupation; update if required]]</calculatedColumnFormula>
    </tableColumn>
    <tableColumn id="4" name="Work Period Start - CAN'T BE BEFORE OCT 15" dataDxfId="226" totalsRowDxfId="225"/>
    <tableColumn id="5" name="Work Period End - CAN'T BE AFTER FEBRUARY 15" dataDxfId="224" totalsRowDxfId="223"/>
    <tableColumn id="13" name="Rate Type" dataDxfId="222" totalsRowDxfId="221"/>
    <tableColumn id="6" name="Hourly Rate             (no less than $13.71, no more than $20.00); update if required" dataDxfId="220" totalsRowDxfId="219" dataCellStyle="Currency">
      <calculatedColumnFormula>Table214[[#This Row],[Hourly Rate             (no less than $13.71, no more than $20.00); update if required]]</calculatedColumnFormula>
    </tableColumn>
    <tableColumn id="7" name="Regular Worked Hours (Excludes OT and nonworked STAT)" dataDxfId="218" totalsRowDxfId="217" dataCellStyle="Currency"/>
    <tableColumn id="8" name="Top Up " dataDxfId="216" totalsRowDxfId="215" dataCellStyle="Currency">
      <calculatedColumnFormula>20-H6</calculatedColumnFormula>
    </tableColumn>
    <tableColumn id="11" name="Hourly Top Up" dataDxfId="214" totalsRowDxfId="213" dataCellStyle="Currency">
      <calculatedColumnFormula>IF(AND(J6&lt;=3.99,L13&gt;(-100)),J6,"$4.00")</calculatedColumnFormula>
    </tableColumn>
    <tableColumn id="10" name="Subsidy" dataDxfId="212" totalsRowDxfId="211" dataCellStyle="Currency">
      <calculatedColumnFormula>IF(OR(H6&gt;19.99,H6&lt;13.71),"0",I6*K6)</calculatedColumnFormula>
    </tableColumn>
    <tableColumn id="12" name="Hours to Date - Cannot Exceed 640" dataDxfId="210">
      <calculatedColumnFormula>Table214[[#This Row],[Hours to Date - Cannot Exceed 640]]+Table215[[#This Row],[Regular Worked Hours (Excludes OT and nonworked STAT)]]</calculatedColumnFormula>
    </tableColumn>
  </tableColumns>
  <tableStyleInfo name="TableStyleMedium21" showFirstColumn="0" showLastColumn="0" showRowStripes="1" showColumnStripes="0"/>
</table>
</file>

<file path=xl/tables/table6.xml><?xml version="1.0" encoding="utf-8"?>
<table xmlns="http://schemas.openxmlformats.org/spreadsheetml/2006/main" id="15" name="Table216" displayName="Table216" ref="A5:M106" totalsRowShown="0" headerRowDxfId="203" dataDxfId="202">
  <autoFilter ref="A5:M106"/>
  <tableColumns count="13">
    <tableColumn id="9" name="Employee's First Name" dataDxfId="201">
      <calculatedColumnFormula>'Information Sheet-COMPLETE 1st'!A13</calculatedColumnFormula>
    </tableColumn>
    <tableColumn id="1" name="Employee's  Last Name" dataDxfId="200" totalsRowDxfId="199">
      <calculatedColumnFormula>'Information Sheet-COMPLETE 1st'!B13</calculatedColumnFormula>
    </tableColumn>
    <tableColumn id="2" name="Paystub provided for this period?" dataDxfId="198"/>
    <tableColumn id="3" name="Employee's Essential Occupation; update if required" dataDxfId="197" totalsRowDxfId="196">
      <calculatedColumnFormula>Table215[[#This Row],[Employee''s Essential Occupation; update if required]]</calculatedColumnFormula>
    </tableColumn>
    <tableColumn id="4" name="Work Period Start - CAN'T BE BEFORE OCT 15" dataDxfId="195" totalsRowDxfId="194"/>
    <tableColumn id="5" name="Work Period End - CAN'T BE AFTER FEBRUARY 15" dataDxfId="193" totalsRowDxfId="192"/>
    <tableColumn id="13" name="Rate Type" dataDxfId="191" totalsRowDxfId="190"/>
    <tableColumn id="6" name="Hourly Rate             (no less than $13.71, no more than $20.00); update if required" dataDxfId="189" totalsRowDxfId="188" dataCellStyle="Currency">
      <calculatedColumnFormula>Table215[[#This Row],[Hourly Rate             (no less than $13.71, no more than $20.00); update if required]]</calculatedColumnFormula>
    </tableColumn>
    <tableColumn id="7" name="Regular Worked Hours (Excludes OT and nonworked STAT)" dataDxfId="187" totalsRowDxfId="186" dataCellStyle="Currency"/>
    <tableColumn id="8" name="Top Up " dataDxfId="185" totalsRowDxfId="184" dataCellStyle="Currency">
      <calculatedColumnFormula>20-H6</calculatedColumnFormula>
    </tableColumn>
    <tableColumn id="12" name="Hourly Top Up" dataDxfId="183" totalsRowDxfId="182" dataCellStyle="Currency">
      <calculatedColumnFormula>IF(AND(J6&lt;=3.99,L13&gt;(-100)),J6,"$4.00")</calculatedColumnFormula>
    </tableColumn>
    <tableColumn id="10" name="Subsidy" dataDxfId="181" totalsRowDxfId="180" dataCellStyle="Currency">
      <calculatedColumnFormula>IF(OR(H6&gt;19.99,H6&lt;13.71),"0",I6*K6)</calculatedColumnFormula>
    </tableColumn>
    <tableColumn id="11" name="Hours to Date - Cannot Exceed 640" dataDxfId="179">
      <calculatedColumnFormula>Table216[[#This Row],[Regular Worked Hours (Excludes OT and nonworked STAT)]]+Table215[[#This Row],[Hours to Date - Cannot Exceed 640]]</calculatedColumnFormula>
    </tableColumn>
  </tableColumns>
  <tableStyleInfo name="TableStyleMedium21" showFirstColumn="0" showLastColumn="0" showRowStripes="1" showColumnStripes="0"/>
</table>
</file>

<file path=xl/tables/table7.xml><?xml version="1.0" encoding="utf-8"?>
<table xmlns="http://schemas.openxmlformats.org/spreadsheetml/2006/main" id="16" name="Table217" displayName="Table217" ref="A5:M106" totalsRowShown="0" headerRowDxfId="171" dataDxfId="170">
  <autoFilter ref="A5:M106"/>
  <tableColumns count="13">
    <tableColumn id="9" name="Employee's First Name" dataDxfId="169">
      <calculatedColumnFormula>'Information Sheet-COMPLETE 1st'!A13</calculatedColumnFormula>
    </tableColumn>
    <tableColumn id="1" name="Employee's  Last Name" dataDxfId="168" totalsRowDxfId="167">
      <calculatedColumnFormula>'Information Sheet-COMPLETE 1st'!B13</calculatedColumnFormula>
    </tableColumn>
    <tableColumn id="2" name="Paystub provided for this period?" dataDxfId="166" totalsRowDxfId="165"/>
    <tableColumn id="3" name="Employee's Essential Occupation; update if required" dataDxfId="164" totalsRowDxfId="163">
      <calculatedColumnFormula>Table216[[#This Row],[Employee''s Essential Occupation; update if required]]</calculatedColumnFormula>
    </tableColumn>
    <tableColumn id="4" name="Work Period Start - CAN'T BE BEFORE OCT 15" dataDxfId="162" totalsRowDxfId="161"/>
    <tableColumn id="5" name="Work Period End - CAN'T BE AFTER FEBRUARY 15" dataDxfId="160" totalsRowDxfId="159"/>
    <tableColumn id="13" name="Rate Type" dataDxfId="158" totalsRowDxfId="157"/>
    <tableColumn id="6" name="Hourly Rate             (no less than $13.71, no more than $20.00); update if required" dataDxfId="156" totalsRowDxfId="155" dataCellStyle="Currency">
      <calculatedColumnFormula>Table216[[#This Row],[Hourly Rate             (no less than $13.71, no more than $20.00); update if required]]</calculatedColumnFormula>
    </tableColumn>
    <tableColumn id="7" name="Regular Worked Hours (Excludes OT and nonworked STAT)" dataDxfId="154" totalsRowDxfId="153" dataCellStyle="Currency"/>
    <tableColumn id="8" name="Top Up " dataDxfId="152" totalsRowDxfId="151" dataCellStyle="Currency">
      <calculatedColumnFormula>20-H6</calculatedColumnFormula>
    </tableColumn>
    <tableColumn id="12" name="Hourly Top Up" dataDxfId="150" totalsRowDxfId="149" dataCellStyle="Currency">
      <calculatedColumnFormula>IF(AND(J6&lt;=3.99,L13&gt;(-100)),J6,"$4.00")</calculatedColumnFormula>
    </tableColumn>
    <tableColumn id="10" name="Subsidy" dataDxfId="148" totalsRowDxfId="147" dataCellStyle="Currency">
      <calculatedColumnFormula>IF(OR(H6&gt;19.99,H6&lt;13.71),"0",I6*K6)</calculatedColumnFormula>
    </tableColumn>
    <tableColumn id="11" name="Hours to Date - Cannot Exceed 640" dataDxfId="146">
      <calculatedColumnFormula>Table217[[#This Row],[Regular Worked Hours (Excludes OT and nonworked STAT)]]+Table216[[#This Row],[Hours to Date - Cannot Exceed 640]]</calculatedColumnFormula>
    </tableColumn>
  </tableColumns>
  <tableStyleInfo name="TableStyleMedium21" showFirstColumn="0" showLastColumn="0" showRowStripes="1" showColumnStripes="0"/>
</table>
</file>

<file path=xl/tables/table8.xml><?xml version="1.0" encoding="utf-8"?>
<table xmlns="http://schemas.openxmlformats.org/spreadsheetml/2006/main" id="17" name="Table218" displayName="Table218" ref="A5:M106" totalsRowShown="0" headerRowDxfId="138" dataDxfId="137">
  <autoFilter ref="A5:M106"/>
  <tableColumns count="13">
    <tableColumn id="9" name="Employee's First Name" dataDxfId="136">
      <calculatedColumnFormula>'Information Sheet-COMPLETE 1st'!A13</calculatedColumnFormula>
    </tableColumn>
    <tableColumn id="1" name="Employee's  Last Name" dataDxfId="135" totalsRowDxfId="134">
      <calculatedColumnFormula>'Information Sheet-COMPLETE 1st'!B13</calculatedColumnFormula>
    </tableColumn>
    <tableColumn id="2" name="Paystub provided for this period?" dataDxfId="133" totalsRowDxfId="132"/>
    <tableColumn id="3" name="Employee's Essential Occupation; update if required" dataDxfId="131" totalsRowDxfId="130">
      <calculatedColumnFormula>Table217[[#This Row],[Employee''s Essential Occupation; update if required]]</calculatedColumnFormula>
    </tableColumn>
    <tableColumn id="4" name="Work Period Start - CAN'T BE BEFORE OCT 15" dataDxfId="129" totalsRowDxfId="128"/>
    <tableColumn id="5" name="Work Period End - CAN'T BE AFTER FEBRUARY 15" dataDxfId="127" totalsRowDxfId="126"/>
    <tableColumn id="13" name="Rate Type" dataDxfId="125" totalsRowDxfId="124"/>
    <tableColumn id="6" name="Hourly Rate             (no less than $13.71, no more than $20.00); update if required" dataDxfId="123" totalsRowDxfId="122" dataCellStyle="Currency">
      <calculatedColumnFormula>Table217[[#This Row],[Hourly Rate             (no less than $13.71, no more than $20.00); update if required]]</calculatedColumnFormula>
    </tableColumn>
    <tableColumn id="7" name="Regular Worked Hours (Excludes OT and nonworked STAT)" dataDxfId="121" totalsRowDxfId="120" dataCellStyle="Currency"/>
    <tableColumn id="8" name="Top Up " dataDxfId="119" totalsRowDxfId="118" dataCellStyle="Currency">
      <calculatedColumnFormula>20-H6</calculatedColumnFormula>
    </tableColumn>
    <tableColumn id="12" name="Hourly Top Up" dataDxfId="117" totalsRowDxfId="116" dataCellStyle="Currency">
      <calculatedColumnFormula>IF(AND(J6&lt;=3.99,L13&gt;(-100)),J6,"$4.00")</calculatedColumnFormula>
    </tableColumn>
    <tableColumn id="10" name="Subsidy" dataDxfId="115" totalsRowDxfId="114" dataCellStyle="Currency">
      <calculatedColumnFormula>IF(OR(H6&gt;19.99,H6&lt;13.71),"0",I6*K6)</calculatedColumnFormula>
    </tableColumn>
    <tableColumn id="11" name="Hours to Date - Cannot Exceed 640" dataDxfId="113">
      <calculatedColumnFormula>Table218[[#This Row],[Regular Worked Hours (Excludes OT and nonworked STAT)]]+Table217[[#This Row],[Hours to Date - Cannot Exceed 640]]</calculatedColumnFormula>
    </tableColumn>
  </tableColumns>
  <tableStyleInfo name="TableStyleMedium21" showFirstColumn="0" showLastColumn="0" showRowStripes="1" showColumnStripes="0"/>
</table>
</file>

<file path=xl/tables/table9.xml><?xml version="1.0" encoding="utf-8"?>
<table xmlns="http://schemas.openxmlformats.org/spreadsheetml/2006/main" id="18" name="Table219" displayName="Table219" ref="A5:M106" totalsRowShown="0" headerRowDxfId="105" dataDxfId="104">
  <autoFilter ref="A5:M106"/>
  <tableColumns count="13">
    <tableColumn id="9" name="Employee's First Name" dataDxfId="103">
      <calculatedColumnFormula>'Information Sheet-COMPLETE 1st'!A13</calculatedColumnFormula>
    </tableColumn>
    <tableColumn id="1" name="Employee's  Last Name" dataDxfId="102" totalsRowDxfId="101">
      <calculatedColumnFormula>'Information Sheet-COMPLETE 1st'!B13</calculatedColumnFormula>
    </tableColumn>
    <tableColumn id="2" name="Paystub provided for this period?" dataDxfId="100" totalsRowDxfId="99"/>
    <tableColumn id="3" name="Employee's Essential Occupation; update if required" dataDxfId="98" totalsRowDxfId="97">
      <calculatedColumnFormula>Table218[[#This Row],[Employee''s Essential Occupation; update if required]]</calculatedColumnFormula>
    </tableColumn>
    <tableColumn id="4" name="Work Period Start - CAN'T BE BEFORE OCT 15" dataDxfId="96" totalsRowDxfId="95"/>
    <tableColumn id="5" name="Work Period End - CAN'T BE AFTER FEBRUARY 15" dataDxfId="94" totalsRowDxfId="93"/>
    <tableColumn id="13" name="Rate Type" dataDxfId="92" totalsRowDxfId="91"/>
    <tableColumn id="6" name="Hourly Rate             (no less than $13.71, no more than $20.00); update if required" dataDxfId="90" totalsRowDxfId="89" dataCellStyle="Currency">
      <calculatedColumnFormula>Table218[[#This Row],[Hourly Rate             (no less than $13.71, no more than $20.00); update if required]]</calculatedColumnFormula>
    </tableColumn>
    <tableColumn id="7" name="Regular Worked Hours (Excludes OT and nonworked STAT)" dataDxfId="88" totalsRowDxfId="87" dataCellStyle="Currency"/>
    <tableColumn id="8" name="Top Up " dataDxfId="86" totalsRowDxfId="85" dataCellStyle="Currency">
      <calculatedColumnFormula>20-H6</calculatedColumnFormula>
    </tableColumn>
    <tableColumn id="12" name="Hourly Top Up" dataDxfId="84" totalsRowDxfId="83" dataCellStyle="Currency">
      <calculatedColumnFormula>IF(AND(J6&lt;=3.99,L13&gt;(-100)),J6,"$4.00")</calculatedColumnFormula>
    </tableColumn>
    <tableColumn id="10" name="Subsidy" dataDxfId="82" totalsRowDxfId="81" dataCellStyle="Currency">
      <calculatedColumnFormula>IF(OR(H6&gt;19.99,H6&lt;13.71),"0",I6*K6)</calculatedColumnFormula>
    </tableColumn>
    <tableColumn id="11" name="Hours to Date - Cannot Exceed 640" dataDxfId="80">
      <calculatedColumnFormula>Table219[[#This Row],[Regular Worked Hours (Excludes OT and nonworked STAT)]]+Table218[[#This Row],[Hours to Date - Cannot Exceed 640]]</calculatedColumnFormula>
    </tableColumn>
  </tableColumns>
  <tableStyleInfo name="TableStyleMedium2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printerSettings" Target="../printerSettings/printerSettings9.bin"/><Relationship Id="rId1" Type="http://schemas.openxmlformats.org/officeDocument/2006/relationships/hyperlink" Target="https://ycor-reey.gov.yk.ca/" TargetMode="External"/></Relationships>
</file>

<file path=xl/worksheets/_rels/sheet11.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printerSettings" Target="../printerSettings/printerSettings10.bin"/><Relationship Id="rId1" Type="http://schemas.openxmlformats.org/officeDocument/2006/relationships/hyperlink" Target="https://ycor-reey.gov.yk.ca/" TargetMode="External"/></Relationships>
</file>

<file path=xl/worksheets/_rels/sheet12.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printerSettings" Target="../printerSettings/printerSettings11.bin"/><Relationship Id="rId1" Type="http://schemas.openxmlformats.org/officeDocument/2006/relationships/hyperlink" Target="https://ycor-reey.gov.yk.ca/" TargetMode="External"/></Relationships>
</file>

<file path=xl/worksheets/_rels/sheet1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quest.ynet.gov.yk.ca/"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ycor-reey.gov.yk.ca/"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printerSettings" Target="../printerSettings/printerSettings6.bin"/><Relationship Id="rId1" Type="http://schemas.openxmlformats.org/officeDocument/2006/relationships/hyperlink" Target="https://ycor-reey.gov.yk.ca/" TargetMode="External"/></Relationships>
</file>

<file path=xl/worksheets/_rels/sheet8.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printerSettings" Target="../printerSettings/printerSettings7.bin"/><Relationship Id="rId1" Type="http://schemas.openxmlformats.org/officeDocument/2006/relationships/hyperlink" Target="https://ycor-reey.gov.yk.ca/" TargetMode="External"/></Relationships>
</file>

<file path=xl/worksheets/_rels/sheet9.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printerSettings" Target="../printerSettings/printerSettings8.bin"/><Relationship Id="rId1" Type="http://schemas.openxmlformats.org/officeDocument/2006/relationships/hyperlink" Target="https://ycor-reey.gov.yk.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55"/>
  <sheetViews>
    <sheetView workbookViewId="0">
      <selection activeCell="F36" sqref="F36"/>
    </sheetView>
  </sheetViews>
  <sheetFormatPr defaultRowHeight="15" x14ac:dyDescent="0.25"/>
  <cols>
    <col min="1" max="1" width="5" bestFit="1" customWidth="1"/>
    <col min="2" max="2" width="113.28515625" style="45" customWidth="1"/>
    <col min="5" max="5" width="18" bestFit="1" customWidth="1"/>
  </cols>
  <sheetData>
    <row r="1" spans="1:4" x14ac:dyDescent="0.25">
      <c r="A1" s="1"/>
      <c r="B1" s="45" t="s">
        <v>46</v>
      </c>
      <c r="D1" t="s">
        <v>5</v>
      </c>
    </row>
    <row r="2" spans="1:4" x14ac:dyDescent="0.25">
      <c r="A2" s="1"/>
      <c r="B2" s="45" t="s">
        <v>41</v>
      </c>
      <c r="D2" t="s">
        <v>6</v>
      </c>
    </row>
    <row r="3" spans="1:4" x14ac:dyDescent="0.25">
      <c r="A3" s="1"/>
      <c r="B3" s="45" t="s">
        <v>42</v>
      </c>
    </row>
    <row r="4" spans="1:4" x14ac:dyDescent="0.25">
      <c r="A4" s="1"/>
      <c r="B4" s="45" t="s">
        <v>44</v>
      </c>
    </row>
    <row r="5" spans="1:4" x14ac:dyDescent="0.25">
      <c r="A5" s="1"/>
      <c r="B5" s="45" t="s">
        <v>51</v>
      </c>
    </row>
    <row r="6" spans="1:4" x14ac:dyDescent="0.25">
      <c r="A6" s="1"/>
      <c r="B6" s="45" t="s">
        <v>45</v>
      </c>
    </row>
    <row r="7" spans="1:4" x14ac:dyDescent="0.25">
      <c r="A7" s="1"/>
      <c r="B7" s="45" t="s">
        <v>43</v>
      </c>
    </row>
    <row r="8" spans="1:4" x14ac:dyDescent="0.25">
      <c r="A8" s="1"/>
      <c r="B8" s="45" t="s">
        <v>48</v>
      </c>
    </row>
    <row r="9" spans="1:4" x14ac:dyDescent="0.25">
      <c r="A9" s="1"/>
      <c r="B9" s="45" t="s">
        <v>52</v>
      </c>
    </row>
    <row r="10" spans="1:4" ht="30" x14ac:dyDescent="0.25">
      <c r="A10" s="1"/>
      <c r="B10" s="45" t="s">
        <v>49</v>
      </c>
    </row>
    <row r="11" spans="1:4" ht="30" x14ac:dyDescent="0.25">
      <c r="A11" s="1"/>
      <c r="B11" s="45" t="s">
        <v>53</v>
      </c>
    </row>
    <row r="12" spans="1:4" x14ac:dyDescent="0.25">
      <c r="A12" s="1"/>
      <c r="B12" s="45" t="s">
        <v>54</v>
      </c>
    </row>
    <row r="13" spans="1:4" ht="30" x14ac:dyDescent="0.25">
      <c r="A13" s="1"/>
      <c r="B13" s="45" t="s">
        <v>55</v>
      </c>
    </row>
    <row r="14" spans="1:4" x14ac:dyDescent="0.25">
      <c r="A14" s="1"/>
      <c r="B14" s="45" t="s">
        <v>50</v>
      </c>
    </row>
    <row r="15" spans="1:4" x14ac:dyDescent="0.25">
      <c r="A15" s="1"/>
      <c r="B15" s="45" t="s">
        <v>47</v>
      </c>
    </row>
    <row r="16" spans="1:4" x14ac:dyDescent="0.25">
      <c r="A16" s="1"/>
      <c r="B16" s="45" t="s">
        <v>56</v>
      </c>
    </row>
    <row r="17" spans="1:5" x14ac:dyDescent="0.25">
      <c r="A17" s="1"/>
      <c r="B17" s="45" t="s">
        <v>57</v>
      </c>
    </row>
    <row r="18" spans="1:5" x14ac:dyDescent="0.25">
      <c r="A18" s="1"/>
      <c r="B18" s="45" t="s">
        <v>58</v>
      </c>
    </row>
    <row r="19" spans="1:5" ht="30" x14ac:dyDescent="0.25">
      <c r="A19" s="1"/>
      <c r="B19" s="45" t="s">
        <v>59</v>
      </c>
    </row>
    <row r="20" spans="1:5" x14ac:dyDescent="0.25">
      <c r="A20" s="1"/>
      <c r="B20" s="45" t="s">
        <v>60</v>
      </c>
    </row>
    <row r="21" spans="1:5" x14ac:dyDescent="0.25">
      <c r="A21" s="1"/>
      <c r="B21" s="45" t="s">
        <v>61</v>
      </c>
    </row>
    <row r="22" spans="1:5" x14ac:dyDescent="0.25">
      <c r="A22" s="1"/>
      <c r="B22" s="45" t="s">
        <v>62</v>
      </c>
    </row>
    <row r="23" spans="1:5" x14ac:dyDescent="0.25">
      <c r="A23" s="1"/>
      <c r="B23" s="45" t="s">
        <v>63</v>
      </c>
    </row>
    <row r="24" spans="1:5" x14ac:dyDescent="0.25">
      <c r="A24" s="1"/>
      <c r="B24" s="45" t="s">
        <v>64</v>
      </c>
    </row>
    <row r="25" spans="1:5" ht="30" x14ac:dyDescent="0.25">
      <c r="A25" s="1"/>
      <c r="B25" s="45" t="s">
        <v>65</v>
      </c>
    </row>
    <row r="26" spans="1:5" x14ac:dyDescent="0.25">
      <c r="A26" s="1"/>
      <c r="B26" s="45" t="s">
        <v>66</v>
      </c>
    </row>
    <row r="27" spans="1:5" x14ac:dyDescent="0.25">
      <c r="A27" s="1"/>
      <c r="B27" s="45" t="s">
        <v>67</v>
      </c>
    </row>
    <row r="28" spans="1:5" ht="30" x14ac:dyDescent="0.25">
      <c r="A28" s="1"/>
      <c r="B28" s="45" t="s">
        <v>68</v>
      </c>
      <c r="C28" t="s">
        <v>9</v>
      </c>
      <c r="D28" t="s">
        <v>5</v>
      </c>
      <c r="E28" t="s">
        <v>10</v>
      </c>
    </row>
    <row r="29" spans="1:5" x14ac:dyDescent="0.25">
      <c r="A29" s="1"/>
      <c r="B29" s="45" t="s">
        <v>69</v>
      </c>
      <c r="C29" t="s">
        <v>8</v>
      </c>
      <c r="D29" t="s">
        <v>6</v>
      </c>
      <c r="E29" t="s">
        <v>11</v>
      </c>
    </row>
    <row r="30" spans="1:5" x14ac:dyDescent="0.25">
      <c r="A30" s="1"/>
      <c r="B30" s="45" t="s">
        <v>70</v>
      </c>
    </row>
    <row r="31" spans="1:5" x14ac:dyDescent="0.25">
      <c r="A31" s="1"/>
      <c r="B31" s="45" t="s">
        <v>71</v>
      </c>
    </row>
    <row r="32" spans="1:5" ht="30" x14ac:dyDescent="0.25">
      <c r="A32" s="1"/>
      <c r="B32" s="45" t="s">
        <v>72</v>
      </c>
    </row>
    <row r="33" spans="1:2" x14ac:dyDescent="0.25">
      <c r="A33" s="1"/>
      <c r="B33" s="45" t="s">
        <v>73</v>
      </c>
    </row>
    <row r="34" spans="1:2" x14ac:dyDescent="0.25">
      <c r="A34" s="1"/>
      <c r="B34" s="45" t="s">
        <v>74</v>
      </c>
    </row>
    <row r="35" spans="1:2" x14ac:dyDescent="0.25">
      <c r="A35" s="1"/>
      <c r="B35" s="45" t="s">
        <v>75</v>
      </c>
    </row>
    <row r="36" spans="1:2" x14ac:dyDescent="0.25">
      <c r="A36" s="1"/>
      <c r="B36" s="45" t="s">
        <v>76</v>
      </c>
    </row>
    <row r="37" spans="1:2" x14ac:dyDescent="0.25">
      <c r="A37" s="1"/>
      <c r="B37" s="45" t="s">
        <v>77</v>
      </c>
    </row>
    <row r="38" spans="1:2" x14ac:dyDescent="0.25">
      <c r="A38" s="1"/>
      <c r="B38" s="45" t="s">
        <v>78</v>
      </c>
    </row>
    <row r="39" spans="1:2" x14ac:dyDescent="0.25">
      <c r="A39" s="1"/>
      <c r="B39" s="45" t="s">
        <v>79</v>
      </c>
    </row>
    <row r="40" spans="1:2" x14ac:dyDescent="0.25">
      <c r="A40" s="1"/>
      <c r="B40" s="45" t="s">
        <v>80</v>
      </c>
    </row>
    <row r="41" spans="1:2" ht="30" x14ac:dyDescent="0.25">
      <c r="A41" s="1"/>
      <c r="B41" s="45" t="s">
        <v>81</v>
      </c>
    </row>
    <row r="42" spans="1:2" x14ac:dyDescent="0.25">
      <c r="A42" s="1"/>
    </row>
    <row r="43" spans="1:2" x14ac:dyDescent="0.25">
      <c r="A43" s="1"/>
    </row>
    <row r="44" spans="1:2" x14ac:dyDescent="0.25">
      <c r="A44" s="1"/>
    </row>
    <row r="45" spans="1:2" x14ac:dyDescent="0.25">
      <c r="A45" s="1"/>
    </row>
    <row r="46" spans="1:2" x14ac:dyDescent="0.25">
      <c r="A46" s="1"/>
    </row>
    <row r="47" spans="1:2" x14ac:dyDescent="0.25">
      <c r="A47" s="1"/>
    </row>
    <row r="48" spans="1:2" x14ac:dyDescent="0.25">
      <c r="A48" s="1"/>
    </row>
    <row r="49" spans="1:1" x14ac:dyDescent="0.25">
      <c r="A49" s="1"/>
    </row>
    <row r="50" spans="1:1" x14ac:dyDescent="0.25">
      <c r="A50" s="1"/>
    </row>
    <row r="51" spans="1:1" x14ac:dyDescent="0.25">
      <c r="A51" s="1"/>
    </row>
    <row r="52" spans="1:1" x14ac:dyDescent="0.25">
      <c r="A52" s="1"/>
    </row>
    <row r="53" spans="1:1" x14ac:dyDescent="0.25">
      <c r="A53" s="1"/>
    </row>
    <row r="54" spans="1:1" x14ac:dyDescent="0.25">
      <c r="A54" s="1"/>
    </row>
    <row r="55" spans="1:1" x14ac:dyDescent="0.25">
      <c r="A55" s="1"/>
    </row>
  </sheetData>
  <sortState ref="B1:B15">
    <sortCondition ref="B15"/>
  </sortState>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M107"/>
  <sheetViews>
    <sheetView zoomScaleNormal="100" workbookViewId="0">
      <selection activeCell="I14" sqref="I14"/>
    </sheetView>
  </sheetViews>
  <sheetFormatPr defaultColWidth="9.140625" defaultRowHeight="15" x14ac:dyDescent="0.25"/>
  <cols>
    <col min="1" max="1" width="27.7109375" style="108" bestFit="1" customWidth="1"/>
    <col min="2" max="2" width="31.5703125" style="108" customWidth="1"/>
    <col min="3" max="3" width="22.85546875" style="7" hidden="1" customWidth="1"/>
    <col min="4" max="4" width="29.7109375" style="7" customWidth="1"/>
    <col min="5" max="5" width="16.7109375" style="7" customWidth="1"/>
    <col min="6" max="6" width="16.7109375" style="108" customWidth="1"/>
    <col min="7" max="7" width="15" style="108" hidden="1" customWidth="1"/>
    <col min="8" max="8" width="20.7109375" style="7" customWidth="1"/>
    <col min="9" max="9" width="17.28515625" style="108" customWidth="1"/>
    <col min="10" max="11" width="13.5703125" style="108" hidden="1" customWidth="1"/>
    <col min="12" max="12" width="14.85546875" style="136" customWidth="1"/>
    <col min="13" max="13" width="21.140625" style="108" bestFit="1" customWidth="1"/>
    <col min="14" max="16384" width="9.140625" style="108"/>
  </cols>
  <sheetData>
    <row r="1" spans="1:13" s="109" customFormat="1" ht="52.5" customHeight="1" x14ac:dyDescent="0.2">
      <c r="A1" s="143" t="s">
        <v>4</v>
      </c>
      <c r="B1" s="143"/>
      <c r="C1" s="143"/>
      <c r="D1" s="143"/>
      <c r="E1" s="143"/>
      <c r="F1" s="143"/>
      <c r="G1" s="143"/>
      <c r="H1" s="143"/>
      <c r="I1" s="143"/>
      <c r="J1" s="143"/>
      <c r="K1" s="143"/>
      <c r="L1" s="143"/>
      <c r="M1" s="143"/>
    </row>
    <row r="2" spans="1:13" s="110" customFormat="1" ht="33.75" customHeight="1" x14ac:dyDescent="0.25">
      <c r="A2" s="113" t="s">
        <v>108</v>
      </c>
      <c r="B2" s="144" t="str">
        <f>'Period Five'!B2:L2</f>
        <v>ENTER BUSINESS NAME HERE</v>
      </c>
      <c r="C2" s="144"/>
      <c r="D2" s="144"/>
      <c r="E2" s="144"/>
      <c r="F2" s="144"/>
      <c r="G2" s="144"/>
      <c r="H2" s="144"/>
      <c r="I2" s="144"/>
      <c r="J2" s="144"/>
      <c r="K2" s="144"/>
      <c r="L2" s="144"/>
    </row>
    <row r="3" spans="1:13" s="110" customFormat="1" ht="8.25" customHeight="1" x14ac:dyDescent="0.25">
      <c r="A3" s="114"/>
      <c r="B3" s="10"/>
      <c r="C3" s="15"/>
      <c r="D3" s="15"/>
      <c r="E3" s="17"/>
      <c r="F3" s="10"/>
      <c r="G3" s="10"/>
      <c r="H3" s="17"/>
      <c r="I3" s="128"/>
      <c r="L3" s="114"/>
    </row>
    <row r="4" spans="1:13" s="110" customFormat="1" ht="6.75" customHeight="1" x14ac:dyDescent="0.25">
      <c r="A4" s="114"/>
      <c r="B4" s="114"/>
      <c r="C4" s="22"/>
      <c r="D4" s="15"/>
      <c r="E4" s="15"/>
      <c r="F4" s="114"/>
      <c r="G4" s="114"/>
      <c r="H4" s="15"/>
      <c r="L4" s="114"/>
    </row>
    <row r="5" spans="1:13" s="24" customFormat="1" ht="81" customHeight="1" x14ac:dyDescent="0.25">
      <c r="A5" s="91" t="s">
        <v>95</v>
      </c>
      <c r="B5" s="91" t="s">
        <v>96</v>
      </c>
      <c r="C5" s="91" t="s">
        <v>94</v>
      </c>
      <c r="D5" s="91" t="s">
        <v>117</v>
      </c>
      <c r="E5" s="91" t="s">
        <v>110</v>
      </c>
      <c r="F5" s="91" t="s">
        <v>111</v>
      </c>
      <c r="G5" s="91" t="s">
        <v>12</v>
      </c>
      <c r="H5" s="91" t="s">
        <v>116</v>
      </c>
      <c r="I5" s="129" t="s">
        <v>99</v>
      </c>
      <c r="J5" s="129" t="s">
        <v>0</v>
      </c>
      <c r="K5" s="91" t="s">
        <v>120</v>
      </c>
      <c r="L5" s="91" t="s">
        <v>93</v>
      </c>
      <c r="M5" s="91" t="s">
        <v>114</v>
      </c>
    </row>
    <row r="6" spans="1:13" ht="30.75" customHeight="1" x14ac:dyDescent="0.25">
      <c r="A6" s="119">
        <f>'Information Sheet-COMPLETE 1st'!A13</f>
        <v>0</v>
      </c>
      <c r="B6" s="108">
        <f>'Information Sheet-COMPLETE 1st'!B13</f>
        <v>0</v>
      </c>
      <c r="C6" s="2"/>
      <c r="D6" s="7">
        <f>Table217[[#This Row],[Employee''s Essential Occupation; update if required]]</f>
        <v>0</v>
      </c>
      <c r="E6" s="122">
        <f>Table217[[#This Row],[Work Period End - CAN''T BE AFTER FEBRUARY 15]]+1</f>
        <v>1</v>
      </c>
      <c r="F6" s="121"/>
      <c r="G6" s="82"/>
      <c r="H6" s="116">
        <f>Table217[[#This Row],[Hourly Rate             (no less than $13.71, no more than $20.00); update if required]]</f>
        <v>0</v>
      </c>
      <c r="I6" s="84">
        <v>0</v>
      </c>
      <c r="J6" s="117">
        <f>20-H6</f>
        <v>20</v>
      </c>
      <c r="K6" s="117" t="str">
        <f t="shared" ref="K6:K37" si="0">IF(AND(J6&lt;=3.99,L13&gt;(-100)),J6,"$4.00")</f>
        <v>$4.00</v>
      </c>
      <c r="L6" s="133" t="str">
        <f t="shared" ref="L6:L37" si="1">IF(OR(H6&gt;19.99,H6&lt;13.71),"0",I6*K6)</f>
        <v>0</v>
      </c>
      <c r="M6" s="109">
        <f>Table218[[#This Row],[Regular Worked Hours (Excludes OT and nonworked STAT)]]+Table217[[#This Row],[Hours to Date - Cannot Exceed 640]]</f>
        <v>0</v>
      </c>
    </row>
    <row r="7" spans="1:13" ht="30.75" customHeight="1" x14ac:dyDescent="0.25">
      <c r="A7" s="119">
        <f>'Information Sheet-COMPLETE 1st'!A14</f>
        <v>0</v>
      </c>
      <c r="B7" s="108">
        <f>'Information Sheet-COMPLETE 1st'!B14</f>
        <v>0</v>
      </c>
      <c r="C7" s="2"/>
      <c r="D7" s="7">
        <f>Table217[[#This Row],[Employee''s Essential Occupation; update if required]]</f>
        <v>0</v>
      </c>
      <c r="E7" s="118">
        <f t="shared" ref="E7:F22" si="2">E6</f>
        <v>1</v>
      </c>
      <c r="F7" s="118">
        <f t="shared" si="2"/>
        <v>0</v>
      </c>
      <c r="G7" s="82"/>
      <c r="H7" s="116">
        <f>Table217[[#This Row],[Hourly Rate             (no less than $13.71, no more than $20.00); update if required]]</f>
        <v>0</v>
      </c>
      <c r="I7" s="84">
        <v>0</v>
      </c>
      <c r="J7" s="117">
        <f>20-H7</f>
        <v>20</v>
      </c>
      <c r="K7" s="117" t="str">
        <f t="shared" si="0"/>
        <v>$4.00</v>
      </c>
      <c r="L7" s="133" t="str">
        <f t="shared" si="1"/>
        <v>0</v>
      </c>
      <c r="M7" s="109">
        <f>Table218[[#This Row],[Regular Worked Hours (Excludes OT and nonworked STAT)]]+Table217[[#This Row],[Hours to Date - Cannot Exceed 640]]</f>
        <v>0</v>
      </c>
    </row>
    <row r="8" spans="1:13" ht="30.75" customHeight="1" x14ac:dyDescent="0.25">
      <c r="A8" s="119">
        <f>'Information Sheet-COMPLETE 1st'!A15</f>
        <v>0</v>
      </c>
      <c r="B8" s="108">
        <f>'Information Sheet-COMPLETE 1st'!B15</f>
        <v>0</v>
      </c>
      <c r="C8" s="2"/>
      <c r="D8" s="7">
        <f>Table217[[#This Row],[Employee''s Essential Occupation; update if required]]</f>
        <v>0</v>
      </c>
      <c r="E8" s="118">
        <f t="shared" si="2"/>
        <v>1</v>
      </c>
      <c r="F8" s="118">
        <f t="shared" si="2"/>
        <v>0</v>
      </c>
      <c r="G8" s="82"/>
      <c r="H8" s="116">
        <f>Table217[[#This Row],[Hourly Rate             (no less than $13.71, no more than $20.00); update if required]]</f>
        <v>0</v>
      </c>
      <c r="I8" s="84">
        <v>0</v>
      </c>
      <c r="J8" s="117">
        <f>20-H8</f>
        <v>20</v>
      </c>
      <c r="K8" s="117" t="str">
        <f t="shared" si="0"/>
        <v>$4.00</v>
      </c>
      <c r="L8" s="133" t="str">
        <f t="shared" si="1"/>
        <v>0</v>
      </c>
      <c r="M8" s="109">
        <f>Table218[[#This Row],[Regular Worked Hours (Excludes OT and nonworked STAT)]]+Table217[[#This Row],[Hours to Date - Cannot Exceed 640]]</f>
        <v>0</v>
      </c>
    </row>
    <row r="9" spans="1:13" ht="30.75" customHeight="1" x14ac:dyDescent="0.25">
      <c r="A9" s="119">
        <f>'Information Sheet-COMPLETE 1st'!A16</f>
        <v>0</v>
      </c>
      <c r="B9" s="108">
        <f>'Information Sheet-COMPLETE 1st'!B16</f>
        <v>0</v>
      </c>
      <c r="C9" s="2"/>
      <c r="D9" s="7">
        <f>Table217[[#This Row],[Employee''s Essential Occupation; update if required]]</f>
        <v>0</v>
      </c>
      <c r="E9" s="118">
        <f t="shared" si="2"/>
        <v>1</v>
      </c>
      <c r="F9" s="118">
        <f t="shared" si="2"/>
        <v>0</v>
      </c>
      <c r="G9" s="82"/>
      <c r="H9" s="116">
        <f>Table217[[#This Row],[Hourly Rate             (no less than $13.71, no more than $20.00); update if required]]</f>
        <v>0</v>
      </c>
      <c r="I9" s="84">
        <v>0</v>
      </c>
      <c r="J9" s="117">
        <f>20-H9</f>
        <v>20</v>
      </c>
      <c r="K9" s="117" t="str">
        <f t="shared" si="0"/>
        <v>$4.00</v>
      </c>
      <c r="L9" s="133" t="str">
        <f t="shared" si="1"/>
        <v>0</v>
      </c>
      <c r="M9" s="109">
        <f>Table218[[#This Row],[Regular Worked Hours (Excludes OT and nonworked STAT)]]+Table217[[#This Row],[Hours to Date - Cannot Exceed 640]]</f>
        <v>0</v>
      </c>
    </row>
    <row r="10" spans="1:13" s="110" customFormat="1" ht="30.75" customHeight="1" x14ac:dyDescent="0.25">
      <c r="A10" s="119">
        <f>'Information Sheet-COMPLETE 1st'!A17</f>
        <v>0</v>
      </c>
      <c r="B10" s="108">
        <f>'Information Sheet-COMPLETE 1st'!B17</f>
        <v>0</v>
      </c>
      <c r="C10" s="2"/>
      <c r="D10" s="7">
        <f>Table217[[#This Row],[Employee''s Essential Occupation; update if required]]</f>
        <v>0</v>
      </c>
      <c r="E10" s="118">
        <f t="shared" si="2"/>
        <v>1</v>
      </c>
      <c r="F10" s="118">
        <f t="shared" si="2"/>
        <v>0</v>
      </c>
      <c r="G10" s="82"/>
      <c r="H10" s="116">
        <f>Table217[[#This Row],[Hourly Rate             (no less than $13.71, no more than $20.00); update if required]]</f>
        <v>0</v>
      </c>
      <c r="I10" s="84">
        <v>0</v>
      </c>
      <c r="J10" s="117">
        <f t="shared" ref="J10:J73" si="3">20-H10</f>
        <v>20</v>
      </c>
      <c r="K10" s="117" t="str">
        <f t="shared" si="0"/>
        <v>$4.00</v>
      </c>
      <c r="L10" s="133" t="str">
        <f t="shared" si="1"/>
        <v>0</v>
      </c>
      <c r="M10" s="109">
        <f>Table218[[#This Row],[Regular Worked Hours (Excludes OT and nonworked STAT)]]+Table217[[#This Row],[Hours to Date - Cannot Exceed 640]]</f>
        <v>0</v>
      </c>
    </row>
    <row r="11" spans="1:13" s="110" customFormat="1" ht="30.75" customHeight="1" x14ac:dyDescent="0.25">
      <c r="A11" s="119">
        <f>'Information Sheet-COMPLETE 1st'!A18</f>
        <v>0</v>
      </c>
      <c r="B11" s="108">
        <f>'Information Sheet-COMPLETE 1st'!B18</f>
        <v>0</v>
      </c>
      <c r="C11" s="2"/>
      <c r="D11" s="7">
        <f>Table217[[#This Row],[Employee''s Essential Occupation; update if required]]</f>
        <v>0</v>
      </c>
      <c r="E11" s="118">
        <f t="shared" si="2"/>
        <v>1</v>
      </c>
      <c r="F11" s="118">
        <f t="shared" si="2"/>
        <v>0</v>
      </c>
      <c r="G11" s="82"/>
      <c r="H11" s="116">
        <f>Table217[[#This Row],[Hourly Rate             (no less than $13.71, no more than $20.00); update if required]]</f>
        <v>0</v>
      </c>
      <c r="I11" s="84">
        <v>0</v>
      </c>
      <c r="J11" s="117">
        <f t="shared" si="3"/>
        <v>20</v>
      </c>
      <c r="K11" s="117" t="str">
        <f t="shared" si="0"/>
        <v>$4.00</v>
      </c>
      <c r="L11" s="133" t="str">
        <f t="shared" si="1"/>
        <v>0</v>
      </c>
      <c r="M11" s="109">
        <f>Table218[[#This Row],[Regular Worked Hours (Excludes OT and nonworked STAT)]]+Table217[[#This Row],[Hours to Date - Cannot Exceed 640]]</f>
        <v>0</v>
      </c>
    </row>
    <row r="12" spans="1:13" s="110" customFormat="1" ht="30.75" customHeight="1" x14ac:dyDescent="0.25">
      <c r="A12" s="119">
        <f>'Information Sheet-COMPLETE 1st'!A19</f>
        <v>0</v>
      </c>
      <c r="B12" s="108">
        <f>'Information Sheet-COMPLETE 1st'!B19</f>
        <v>0</v>
      </c>
      <c r="C12" s="2"/>
      <c r="D12" s="7">
        <f>Table217[[#This Row],[Employee''s Essential Occupation; update if required]]</f>
        <v>0</v>
      </c>
      <c r="E12" s="118">
        <f t="shared" si="2"/>
        <v>1</v>
      </c>
      <c r="F12" s="118">
        <f t="shared" si="2"/>
        <v>0</v>
      </c>
      <c r="G12" s="82"/>
      <c r="H12" s="116">
        <f>Table217[[#This Row],[Hourly Rate             (no less than $13.71, no more than $20.00); update if required]]</f>
        <v>0</v>
      </c>
      <c r="I12" s="84">
        <v>0</v>
      </c>
      <c r="J12" s="117">
        <f t="shared" si="3"/>
        <v>20</v>
      </c>
      <c r="K12" s="117" t="str">
        <f t="shared" si="0"/>
        <v>$4.00</v>
      </c>
      <c r="L12" s="133" t="str">
        <f t="shared" si="1"/>
        <v>0</v>
      </c>
      <c r="M12" s="109">
        <f>Table218[[#This Row],[Regular Worked Hours (Excludes OT and nonworked STAT)]]+Table217[[#This Row],[Hours to Date - Cannot Exceed 640]]</f>
        <v>0</v>
      </c>
    </row>
    <row r="13" spans="1:13" s="110" customFormat="1" ht="30.75" customHeight="1" x14ac:dyDescent="0.25">
      <c r="A13" s="119">
        <f>'Information Sheet-COMPLETE 1st'!A20</f>
        <v>0</v>
      </c>
      <c r="B13" s="108">
        <f>'Information Sheet-COMPLETE 1st'!B20</f>
        <v>0</v>
      </c>
      <c r="C13" s="2"/>
      <c r="D13" s="7">
        <f>Table217[[#This Row],[Employee''s Essential Occupation; update if required]]</f>
        <v>0</v>
      </c>
      <c r="E13" s="118">
        <f t="shared" si="2"/>
        <v>1</v>
      </c>
      <c r="F13" s="118">
        <f t="shared" si="2"/>
        <v>0</v>
      </c>
      <c r="G13" s="82"/>
      <c r="H13" s="116">
        <f>Table217[[#This Row],[Hourly Rate             (no less than $13.71, no more than $20.00); update if required]]</f>
        <v>0</v>
      </c>
      <c r="I13" s="84">
        <v>0</v>
      </c>
      <c r="J13" s="117">
        <f t="shared" si="3"/>
        <v>20</v>
      </c>
      <c r="K13" s="117" t="str">
        <f t="shared" si="0"/>
        <v>$4.00</v>
      </c>
      <c r="L13" s="133" t="str">
        <f t="shared" si="1"/>
        <v>0</v>
      </c>
      <c r="M13" s="109">
        <f>Table218[[#This Row],[Regular Worked Hours (Excludes OT and nonworked STAT)]]+Table217[[#This Row],[Hours to Date - Cannot Exceed 640]]</f>
        <v>0</v>
      </c>
    </row>
    <row r="14" spans="1:13" s="110" customFormat="1" ht="30.75" customHeight="1" x14ac:dyDescent="0.25">
      <c r="A14" s="119">
        <f>'Information Sheet-COMPLETE 1st'!A21</f>
        <v>0</v>
      </c>
      <c r="B14" s="108">
        <f>'Information Sheet-COMPLETE 1st'!B21</f>
        <v>0</v>
      </c>
      <c r="C14" s="2"/>
      <c r="D14" s="7">
        <f>Table217[[#This Row],[Employee''s Essential Occupation; update if required]]</f>
        <v>0</v>
      </c>
      <c r="E14" s="118">
        <f t="shared" si="2"/>
        <v>1</v>
      </c>
      <c r="F14" s="118">
        <f t="shared" si="2"/>
        <v>0</v>
      </c>
      <c r="G14" s="82"/>
      <c r="H14" s="116">
        <f>Table217[[#This Row],[Hourly Rate             (no less than $13.71, no more than $20.00); update if required]]</f>
        <v>0</v>
      </c>
      <c r="I14" s="84">
        <v>0</v>
      </c>
      <c r="J14" s="117">
        <f t="shared" si="3"/>
        <v>20</v>
      </c>
      <c r="K14" s="117" t="str">
        <f t="shared" si="0"/>
        <v>$4.00</v>
      </c>
      <c r="L14" s="133" t="str">
        <f t="shared" si="1"/>
        <v>0</v>
      </c>
      <c r="M14" s="109">
        <f>Table218[[#This Row],[Regular Worked Hours (Excludes OT and nonworked STAT)]]+Table217[[#This Row],[Hours to Date - Cannot Exceed 640]]</f>
        <v>0</v>
      </c>
    </row>
    <row r="15" spans="1:13" s="110" customFormat="1" ht="30.75" customHeight="1" x14ac:dyDescent="0.25">
      <c r="A15" s="119">
        <f>'Information Sheet-COMPLETE 1st'!A22</f>
        <v>0</v>
      </c>
      <c r="B15" s="108">
        <f>'Information Sheet-COMPLETE 1st'!B22</f>
        <v>0</v>
      </c>
      <c r="C15" s="2"/>
      <c r="D15" s="7">
        <f>Table217[[#This Row],[Employee''s Essential Occupation; update if required]]</f>
        <v>0</v>
      </c>
      <c r="E15" s="118">
        <f t="shared" si="2"/>
        <v>1</v>
      </c>
      <c r="F15" s="118">
        <f t="shared" si="2"/>
        <v>0</v>
      </c>
      <c r="G15" s="82"/>
      <c r="H15" s="116">
        <f>Table217[[#This Row],[Hourly Rate             (no less than $13.71, no more than $20.00); update if required]]</f>
        <v>0</v>
      </c>
      <c r="I15" s="84">
        <v>0</v>
      </c>
      <c r="J15" s="117">
        <f t="shared" si="3"/>
        <v>20</v>
      </c>
      <c r="K15" s="117" t="str">
        <f t="shared" si="0"/>
        <v>$4.00</v>
      </c>
      <c r="L15" s="133" t="str">
        <f t="shared" si="1"/>
        <v>0</v>
      </c>
      <c r="M15" s="109">
        <f>Table218[[#This Row],[Regular Worked Hours (Excludes OT and nonworked STAT)]]+Table217[[#This Row],[Hours to Date - Cannot Exceed 640]]</f>
        <v>0</v>
      </c>
    </row>
    <row r="16" spans="1:13" s="110" customFormat="1" ht="30.75" customHeight="1" x14ac:dyDescent="0.25">
      <c r="A16" s="119">
        <f>'Information Sheet-COMPLETE 1st'!A23</f>
        <v>0</v>
      </c>
      <c r="B16" s="108">
        <f>'Information Sheet-COMPLETE 1st'!B23</f>
        <v>0</v>
      </c>
      <c r="C16" s="2"/>
      <c r="D16" s="7">
        <f>Table217[[#This Row],[Employee''s Essential Occupation; update if required]]</f>
        <v>0</v>
      </c>
      <c r="E16" s="118">
        <f t="shared" si="2"/>
        <v>1</v>
      </c>
      <c r="F16" s="118">
        <f t="shared" si="2"/>
        <v>0</v>
      </c>
      <c r="G16" s="82"/>
      <c r="H16" s="116">
        <f>Table217[[#This Row],[Hourly Rate             (no less than $13.71, no more than $20.00); update if required]]</f>
        <v>0</v>
      </c>
      <c r="I16" s="84">
        <v>0</v>
      </c>
      <c r="J16" s="117">
        <f t="shared" si="3"/>
        <v>20</v>
      </c>
      <c r="K16" s="117" t="str">
        <f t="shared" si="0"/>
        <v>$4.00</v>
      </c>
      <c r="L16" s="133" t="str">
        <f t="shared" si="1"/>
        <v>0</v>
      </c>
      <c r="M16" s="109">
        <f>Table218[[#This Row],[Regular Worked Hours (Excludes OT and nonworked STAT)]]+Table217[[#This Row],[Hours to Date - Cannot Exceed 640]]</f>
        <v>0</v>
      </c>
    </row>
    <row r="17" spans="1:13" s="110" customFormat="1" ht="30.75" customHeight="1" x14ac:dyDescent="0.25">
      <c r="A17" s="119">
        <f>'Information Sheet-COMPLETE 1st'!A24</f>
        <v>0</v>
      </c>
      <c r="B17" s="108">
        <f>'Information Sheet-COMPLETE 1st'!B24</f>
        <v>0</v>
      </c>
      <c r="C17" s="2"/>
      <c r="D17" s="7">
        <f>Table217[[#This Row],[Employee''s Essential Occupation; update if required]]</f>
        <v>0</v>
      </c>
      <c r="E17" s="118">
        <f t="shared" si="2"/>
        <v>1</v>
      </c>
      <c r="F17" s="118">
        <f t="shared" si="2"/>
        <v>0</v>
      </c>
      <c r="G17" s="82"/>
      <c r="H17" s="116">
        <f>Table217[[#This Row],[Hourly Rate             (no less than $13.71, no more than $20.00); update if required]]</f>
        <v>0</v>
      </c>
      <c r="I17" s="84">
        <v>0</v>
      </c>
      <c r="J17" s="117">
        <f t="shared" si="3"/>
        <v>20</v>
      </c>
      <c r="K17" s="117" t="str">
        <f t="shared" si="0"/>
        <v>$4.00</v>
      </c>
      <c r="L17" s="133" t="str">
        <f t="shared" si="1"/>
        <v>0</v>
      </c>
      <c r="M17" s="109">
        <f>Table218[[#This Row],[Regular Worked Hours (Excludes OT and nonworked STAT)]]+Table217[[#This Row],[Hours to Date - Cannot Exceed 640]]</f>
        <v>0</v>
      </c>
    </row>
    <row r="18" spans="1:13" s="110" customFormat="1" ht="30.75" customHeight="1" x14ac:dyDescent="0.25">
      <c r="A18" s="119">
        <f>'Information Sheet-COMPLETE 1st'!A25</f>
        <v>0</v>
      </c>
      <c r="B18" s="108">
        <f>'Information Sheet-COMPLETE 1st'!B25</f>
        <v>0</v>
      </c>
      <c r="C18" s="2"/>
      <c r="D18" s="7">
        <f>Table217[[#This Row],[Employee''s Essential Occupation; update if required]]</f>
        <v>0</v>
      </c>
      <c r="E18" s="118">
        <f t="shared" si="2"/>
        <v>1</v>
      </c>
      <c r="F18" s="118">
        <f t="shared" si="2"/>
        <v>0</v>
      </c>
      <c r="G18" s="82"/>
      <c r="H18" s="116">
        <f>Table217[[#This Row],[Hourly Rate             (no less than $13.71, no more than $20.00); update if required]]</f>
        <v>0</v>
      </c>
      <c r="I18" s="84">
        <v>0</v>
      </c>
      <c r="J18" s="117">
        <f t="shared" si="3"/>
        <v>20</v>
      </c>
      <c r="K18" s="117" t="str">
        <f t="shared" si="0"/>
        <v>$4.00</v>
      </c>
      <c r="L18" s="133" t="str">
        <f t="shared" si="1"/>
        <v>0</v>
      </c>
      <c r="M18" s="109">
        <f>Table218[[#This Row],[Regular Worked Hours (Excludes OT and nonworked STAT)]]+Table217[[#This Row],[Hours to Date - Cannot Exceed 640]]</f>
        <v>0</v>
      </c>
    </row>
    <row r="19" spans="1:13" s="110" customFormat="1" ht="30.75" customHeight="1" x14ac:dyDescent="0.25">
      <c r="A19" s="119">
        <f>'Information Sheet-COMPLETE 1st'!A26</f>
        <v>0</v>
      </c>
      <c r="B19" s="108">
        <f>'Information Sheet-COMPLETE 1st'!B26</f>
        <v>0</v>
      </c>
      <c r="C19" s="2"/>
      <c r="D19" s="7">
        <f>Table217[[#This Row],[Employee''s Essential Occupation; update if required]]</f>
        <v>0</v>
      </c>
      <c r="E19" s="118">
        <f t="shared" si="2"/>
        <v>1</v>
      </c>
      <c r="F19" s="118">
        <f t="shared" si="2"/>
        <v>0</v>
      </c>
      <c r="G19" s="82"/>
      <c r="H19" s="116">
        <f>Table217[[#This Row],[Hourly Rate             (no less than $13.71, no more than $20.00); update if required]]</f>
        <v>0</v>
      </c>
      <c r="I19" s="84">
        <v>0</v>
      </c>
      <c r="J19" s="117">
        <f t="shared" si="3"/>
        <v>20</v>
      </c>
      <c r="K19" s="117" t="str">
        <f t="shared" si="0"/>
        <v>$4.00</v>
      </c>
      <c r="L19" s="133" t="str">
        <f t="shared" si="1"/>
        <v>0</v>
      </c>
      <c r="M19" s="109">
        <f>Table218[[#This Row],[Regular Worked Hours (Excludes OT and nonworked STAT)]]+Table217[[#This Row],[Hours to Date - Cannot Exceed 640]]</f>
        <v>0</v>
      </c>
    </row>
    <row r="20" spans="1:13" s="110" customFormat="1" ht="30.75" customHeight="1" x14ac:dyDescent="0.25">
      <c r="A20" s="119">
        <f>'Information Sheet-COMPLETE 1st'!A27</f>
        <v>0</v>
      </c>
      <c r="B20" s="108">
        <f>'Information Sheet-COMPLETE 1st'!B27</f>
        <v>0</v>
      </c>
      <c r="C20" s="2"/>
      <c r="D20" s="7">
        <f>Table217[[#This Row],[Employee''s Essential Occupation; update if required]]</f>
        <v>0</v>
      </c>
      <c r="E20" s="118">
        <f t="shared" si="2"/>
        <v>1</v>
      </c>
      <c r="F20" s="118">
        <f t="shared" si="2"/>
        <v>0</v>
      </c>
      <c r="G20" s="82"/>
      <c r="H20" s="116">
        <f>Table217[[#This Row],[Hourly Rate             (no less than $13.71, no more than $20.00); update if required]]</f>
        <v>0</v>
      </c>
      <c r="I20" s="84">
        <v>0</v>
      </c>
      <c r="J20" s="117">
        <f t="shared" si="3"/>
        <v>20</v>
      </c>
      <c r="K20" s="117" t="str">
        <f t="shared" si="0"/>
        <v>$4.00</v>
      </c>
      <c r="L20" s="133" t="str">
        <f t="shared" si="1"/>
        <v>0</v>
      </c>
      <c r="M20" s="109">
        <f>Table218[[#This Row],[Regular Worked Hours (Excludes OT and nonworked STAT)]]+Table217[[#This Row],[Hours to Date - Cannot Exceed 640]]</f>
        <v>0</v>
      </c>
    </row>
    <row r="21" spans="1:13" s="110" customFormat="1" ht="30.75" customHeight="1" x14ac:dyDescent="0.25">
      <c r="A21" s="119">
        <f>'Information Sheet-COMPLETE 1st'!A28</f>
        <v>0</v>
      </c>
      <c r="B21" s="108">
        <f>'Information Sheet-COMPLETE 1st'!B28</f>
        <v>0</v>
      </c>
      <c r="C21" s="2"/>
      <c r="D21" s="7">
        <f>Table217[[#This Row],[Employee''s Essential Occupation; update if required]]</f>
        <v>0</v>
      </c>
      <c r="E21" s="118">
        <f t="shared" si="2"/>
        <v>1</v>
      </c>
      <c r="F21" s="118">
        <f t="shared" si="2"/>
        <v>0</v>
      </c>
      <c r="G21" s="82"/>
      <c r="H21" s="116">
        <f>Table217[[#This Row],[Hourly Rate             (no less than $13.71, no more than $20.00); update if required]]</f>
        <v>0</v>
      </c>
      <c r="I21" s="84">
        <v>0</v>
      </c>
      <c r="J21" s="117">
        <f t="shared" si="3"/>
        <v>20</v>
      </c>
      <c r="K21" s="117" t="str">
        <f t="shared" si="0"/>
        <v>$4.00</v>
      </c>
      <c r="L21" s="133" t="str">
        <f t="shared" si="1"/>
        <v>0</v>
      </c>
      <c r="M21" s="109">
        <f>Table218[[#This Row],[Regular Worked Hours (Excludes OT and nonworked STAT)]]+Table217[[#This Row],[Hours to Date - Cannot Exceed 640]]</f>
        <v>0</v>
      </c>
    </row>
    <row r="22" spans="1:13" s="110" customFormat="1" ht="30.75" customHeight="1" x14ac:dyDescent="0.25">
      <c r="A22" s="119">
        <f>'Information Sheet-COMPLETE 1st'!A29</f>
        <v>0</v>
      </c>
      <c r="B22" s="108">
        <f>'Information Sheet-COMPLETE 1st'!B29</f>
        <v>0</v>
      </c>
      <c r="C22" s="2"/>
      <c r="D22" s="7">
        <f>Table217[[#This Row],[Employee''s Essential Occupation; update if required]]</f>
        <v>0</v>
      </c>
      <c r="E22" s="118">
        <f t="shared" si="2"/>
        <v>1</v>
      </c>
      <c r="F22" s="118">
        <f t="shared" si="2"/>
        <v>0</v>
      </c>
      <c r="G22" s="82"/>
      <c r="H22" s="116">
        <f>Table217[[#This Row],[Hourly Rate             (no less than $13.71, no more than $20.00); update if required]]</f>
        <v>0</v>
      </c>
      <c r="I22" s="84">
        <v>0</v>
      </c>
      <c r="J22" s="117">
        <f t="shared" si="3"/>
        <v>20</v>
      </c>
      <c r="K22" s="117" t="str">
        <f t="shared" si="0"/>
        <v>$4.00</v>
      </c>
      <c r="L22" s="133" t="str">
        <f t="shared" si="1"/>
        <v>0</v>
      </c>
      <c r="M22" s="109">
        <f>Table218[[#This Row],[Regular Worked Hours (Excludes OT and nonworked STAT)]]+Table217[[#This Row],[Hours to Date - Cannot Exceed 640]]</f>
        <v>0</v>
      </c>
    </row>
    <row r="23" spans="1:13" s="110" customFormat="1" ht="30.75" customHeight="1" x14ac:dyDescent="0.25">
      <c r="A23" s="119">
        <f>'Information Sheet-COMPLETE 1st'!A30</f>
        <v>0</v>
      </c>
      <c r="B23" s="108">
        <f>'Information Sheet-COMPLETE 1st'!B30</f>
        <v>0</v>
      </c>
      <c r="C23" s="2"/>
      <c r="D23" s="7">
        <f>Table217[[#This Row],[Employee''s Essential Occupation; update if required]]</f>
        <v>0</v>
      </c>
      <c r="E23" s="118">
        <f t="shared" ref="E23:F38" si="4">E22</f>
        <v>1</v>
      </c>
      <c r="F23" s="118">
        <f t="shared" si="4"/>
        <v>0</v>
      </c>
      <c r="G23" s="82"/>
      <c r="H23" s="116">
        <f>Table217[[#This Row],[Hourly Rate             (no less than $13.71, no more than $20.00); update if required]]</f>
        <v>0</v>
      </c>
      <c r="I23" s="84">
        <v>0</v>
      </c>
      <c r="J23" s="117">
        <f t="shared" si="3"/>
        <v>20</v>
      </c>
      <c r="K23" s="117" t="str">
        <f t="shared" si="0"/>
        <v>$4.00</v>
      </c>
      <c r="L23" s="133" t="str">
        <f t="shared" si="1"/>
        <v>0</v>
      </c>
      <c r="M23" s="109">
        <f>Table218[[#This Row],[Regular Worked Hours (Excludes OT and nonworked STAT)]]+Table217[[#This Row],[Hours to Date - Cannot Exceed 640]]</f>
        <v>0</v>
      </c>
    </row>
    <row r="24" spans="1:13" s="110" customFormat="1" ht="30.75" customHeight="1" x14ac:dyDescent="0.25">
      <c r="A24" s="119">
        <f>'Information Sheet-COMPLETE 1st'!A31</f>
        <v>0</v>
      </c>
      <c r="B24" s="108">
        <f>'Information Sheet-COMPLETE 1st'!B31</f>
        <v>0</v>
      </c>
      <c r="C24" s="2"/>
      <c r="D24" s="7">
        <f>Table217[[#This Row],[Employee''s Essential Occupation; update if required]]</f>
        <v>0</v>
      </c>
      <c r="E24" s="118">
        <f t="shared" si="4"/>
        <v>1</v>
      </c>
      <c r="F24" s="118">
        <f t="shared" si="4"/>
        <v>0</v>
      </c>
      <c r="G24" s="82"/>
      <c r="H24" s="116">
        <f>Table217[[#This Row],[Hourly Rate             (no less than $13.71, no more than $20.00); update if required]]</f>
        <v>0</v>
      </c>
      <c r="I24" s="84">
        <v>0</v>
      </c>
      <c r="J24" s="117">
        <f t="shared" si="3"/>
        <v>20</v>
      </c>
      <c r="K24" s="117" t="str">
        <f t="shared" si="0"/>
        <v>$4.00</v>
      </c>
      <c r="L24" s="133" t="str">
        <f t="shared" si="1"/>
        <v>0</v>
      </c>
      <c r="M24" s="109">
        <f>Table218[[#This Row],[Regular Worked Hours (Excludes OT and nonworked STAT)]]+Table217[[#This Row],[Hours to Date - Cannot Exceed 640]]</f>
        <v>0</v>
      </c>
    </row>
    <row r="25" spans="1:13" s="110" customFormat="1" ht="30.75" customHeight="1" x14ac:dyDescent="0.25">
      <c r="A25" s="119">
        <f>'Information Sheet-COMPLETE 1st'!A32</f>
        <v>0</v>
      </c>
      <c r="B25" s="108">
        <f>'Information Sheet-COMPLETE 1st'!B32</f>
        <v>0</v>
      </c>
      <c r="C25" s="2"/>
      <c r="D25" s="7">
        <f>Table217[[#This Row],[Employee''s Essential Occupation; update if required]]</f>
        <v>0</v>
      </c>
      <c r="E25" s="118">
        <f t="shared" si="4"/>
        <v>1</v>
      </c>
      <c r="F25" s="118">
        <f t="shared" si="4"/>
        <v>0</v>
      </c>
      <c r="G25" s="82"/>
      <c r="H25" s="116">
        <f>Table217[[#This Row],[Hourly Rate             (no less than $13.71, no more than $20.00); update if required]]</f>
        <v>0</v>
      </c>
      <c r="I25" s="84">
        <v>0</v>
      </c>
      <c r="J25" s="117">
        <f t="shared" si="3"/>
        <v>20</v>
      </c>
      <c r="K25" s="117" t="str">
        <f t="shared" si="0"/>
        <v>$4.00</v>
      </c>
      <c r="L25" s="133" t="str">
        <f t="shared" si="1"/>
        <v>0</v>
      </c>
      <c r="M25" s="109">
        <f>Table218[[#This Row],[Regular Worked Hours (Excludes OT and nonworked STAT)]]+Table217[[#This Row],[Hours to Date - Cannot Exceed 640]]</f>
        <v>0</v>
      </c>
    </row>
    <row r="26" spans="1:13" s="110" customFormat="1" ht="30.75" customHeight="1" x14ac:dyDescent="0.25">
      <c r="A26" s="119">
        <f>'Information Sheet-COMPLETE 1st'!A33</f>
        <v>0</v>
      </c>
      <c r="B26" s="108">
        <f>'Information Sheet-COMPLETE 1st'!B33</f>
        <v>0</v>
      </c>
      <c r="C26" s="2"/>
      <c r="D26" s="7">
        <f>Table217[[#This Row],[Employee''s Essential Occupation; update if required]]</f>
        <v>0</v>
      </c>
      <c r="E26" s="118">
        <f t="shared" si="4"/>
        <v>1</v>
      </c>
      <c r="F26" s="118">
        <f t="shared" si="4"/>
        <v>0</v>
      </c>
      <c r="G26" s="82"/>
      <c r="H26" s="116">
        <f>Table217[[#This Row],[Hourly Rate             (no less than $13.71, no more than $20.00); update if required]]</f>
        <v>0</v>
      </c>
      <c r="I26" s="84">
        <v>0</v>
      </c>
      <c r="J26" s="117">
        <f t="shared" si="3"/>
        <v>20</v>
      </c>
      <c r="K26" s="117" t="str">
        <f t="shared" si="0"/>
        <v>$4.00</v>
      </c>
      <c r="L26" s="133" t="str">
        <f t="shared" si="1"/>
        <v>0</v>
      </c>
      <c r="M26" s="109">
        <f>Table218[[#This Row],[Regular Worked Hours (Excludes OT and nonworked STAT)]]+Table217[[#This Row],[Hours to Date - Cannot Exceed 640]]</f>
        <v>0</v>
      </c>
    </row>
    <row r="27" spans="1:13" s="110" customFormat="1" ht="30.75" customHeight="1" x14ac:dyDescent="0.25">
      <c r="A27" s="119">
        <f>'Information Sheet-COMPLETE 1st'!A34</f>
        <v>0</v>
      </c>
      <c r="B27" s="108">
        <f>'Information Sheet-COMPLETE 1st'!B34</f>
        <v>0</v>
      </c>
      <c r="C27" s="2"/>
      <c r="D27" s="7">
        <f>Table217[[#This Row],[Employee''s Essential Occupation; update if required]]</f>
        <v>0</v>
      </c>
      <c r="E27" s="118">
        <f t="shared" si="4"/>
        <v>1</v>
      </c>
      <c r="F27" s="118">
        <f t="shared" si="4"/>
        <v>0</v>
      </c>
      <c r="G27" s="82"/>
      <c r="H27" s="116">
        <f>Table217[[#This Row],[Hourly Rate             (no less than $13.71, no more than $20.00); update if required]]</f>
        <v>0</v>
      </c>
      <c r="I27" s="84">
        <v>0</v>
      </c>
      <c r="J27" s="117">
        <f t="shared" si="3"/>
        <v>20</v>
      </c>
      <c r="K27" s="117" t="str">
        <f t="shared" si="0"/>
        <v>$4.00</v>
      </c>
      <c r="L27" s="133" t="str">
        <f t="shared" si="1"/>
        <v>0</v>
      </c>
      <c r="M27" s="109">
        <f>Table218[[#This Row],[Regular Worked Hours (Excludes OT and nonworked STAT)]]+Table217[[#This Row],[Hours to Date - Cannot Exceed 640]]</f>
        <v>0</v>
      </c>
    </row>
    <row r="28" spans="1:13" s="110" customFormat="1" ht="30.75" customHeight="1" x14ac:dyDescent="0.25">
      <c r="A28" s="119">
        <f>'Information Sheet-COMPLETE 1st'!A35</f>
        <v>0</v>
      </c>
      <c r="B28" s="108">
        <f>'Information Sheet-COMPLETE 1st'!B35</f>
        <v>0</v>
      </c>
      <c r="C28" s="2"/>
      <c r="D28" s="7">
        <f>Table217[[#This Row],[Employee''s Essential Occupation; update if required]]</f>
        <v>0</v>
      </c>
      <c r="E28" s="118">
        <f t="shared" si="4"/>
        <v>1</v>
      </c>
      <c r="F28" s="118">
        <f t="shared" si="4"/>
        <v>0</v>
      </c>
      <c r="G28" s="82"/>
      <c r="H28" s="116">
        <f>Table217[[#This Row],[Hourly Rate             (no less than $13.71, no more than $20.00); update if required]]</f>
        <v>0</v>
      </c>
      <c r="I28" s="84">
        <v>0</v>
      </c>
      <c r="J28" s="117">
        <f t="shared" si="3"/>
        <v>20</v>
      </c>
      <c r="K28" s="117" t="str">
        <f t="shared" si="0"/>
        <v>$4.00</v>
      </c>
      <c r="L28" s="133" t="str">
        <f t="shared" si="1"/>
        <v>0</v>
      </c>
      <c r="M28" s="109">
        <f>Table218[[#This Row],[Regular Worked Hours (Excludes OT and nonworked STAT)]]+Table217[[#This Row],[Hours to Date - Cannot Exceed 640]]</f>
        <v>0</v>
      </c>
    </row>
    <row r="29" spans="1:13" s="110" customFormat="1" ht="30.75" customHeight="1" x14ac:dyDescent="0.25">
      <c r="A29" s="119">
        <f>'Information Sheet-COMPLETE 1st'!A36</f>
        <v>0</v>
      </c>
      <c r="B29" s="108">
        <f>'Information Sheet-COMPLETE 1st'!B36</f>
        <v>0</v>
      </c>
      <c r="C29" s="2"/>
      <c r="D29" s="7">
        <f>Table217[[#This Row],[Employee''s Essential Occupation; update if required]]</f>
        <v>0</v>
      </c>
      <c r="E29" s="118">
        <f t="shared" si="4"/>
        <v>1</v>
      </c>
      <c r="F29" s="118">
        <f t="shared" si="4"/>
        <v>0</v>
      </c>
      <c r="G29" s="82"/>
      <c r="H29" s="116">
        <f>Table217[[#This Row],[Hourly Rate             (no less than $13.71, no more than $20.00); update if required]]</f>
        <v>0</v>
      </c>
      <c r="I29" s="84">
        <v>0</v>
      </c>
      <c r="J29" s="117">
        <f t="shared" si="3"/>
        <v>20</v>
      </c>
      <c r="K29" s="117" t="str">
        <f t="shared" si="0"/>
        <v>$4.00</v>
      </c>
      <c r="L29" s="133" t="str">
        <f t="shared" si="1"/>
        <v>0</v>
      </c>
      <c r="M29" s="109">
        <f>Table218[[#This Row],[Regular Worked Hours (Excludes OT and nonworked STAT)]]+Table217[[#This Row],[Hours to Date - Cannot Exceed 640]]</f>
        <v>0</v>
      </c>
    </row>
    <row r="30" spans="1:13" s="110" customFormat="1" ht="30.75" customHeight="1" x14ac:dyDescent="0.25">
      <c r="A30" s="119">
        <f>'Information Sheet-COMPLETE 1st'!A37</f>
        <v>0</v>
      </c>
      <c r="B30" s="108">
        <f>'Information Sheet-COMPLETE 1st'!B37</f>
        <v>0</v>
      </c>
      <c r="C30" s="2"/>
      <c r="D30" s="7">
        <f>Table217[[#This Row],[Employee''s Essential Occupation; update if required]]</f>
        <v>0</v>
      </c>
      <c r="E30" s="118">
        <f t="shared" si="4"/>
        <v>1</v>
      </c>
      <c r="F30" s="118">
        <f t="shared" si="4"/>
        <v>0</v>
      </c>
      <c r="G30" s="82"/>
      <c r="H30" s="116">
        <f>Table217[[#This Row],[Hourly Rate             (no less than $13.71, no more than $20.00); update if required]]</f>
        <v>0</v>
      </c>
      <c r="I30" s="84">
        <v>0</v>
      </c>
      <c r="J30" s="117">
        <f t="shared" si="3"/>
        <v>20</v>
      </c>
      <c r="K30" s="117" t="str">
        <f t="shared" si="0"/>
        <v>$4.00</v>
      </c>
      <c r="L30" s="133" t="str">
        <f t="shared" si="1"/>
        <v>0</v>
      </c>
      <c r="M30" s="109">
        <f>Table218[[#This Row],[Regular Worked Hours (Excludes OT and nonworked STAT)]]+Table217[[#This Row],[Hours to Date - Cannot Exceed 640]]</f>
        <v>0</v>
      </c>
    </row>
    <row r="31" spans="1:13" s="110" customFormat="1" ht="30.75" customHeight="1" x14ac:dyDescent="0.25">
      <c r="A31" s="119">
        <f>'Information Sheet-COMPLETE 1st'!A38</f>
        <v>0</v>
      </c>
      <c r="B31" s="108">
        <f>'Information Sheet-COMPLETE 1st'!B38</f>
        <v>0</v>
      </c>
      <c r="C31" s="2"/>
      <c r="D31" s="7">
        <f>Table217[[#This Row],[Employee''s Essential Occupation; update if required]]</f>
        <v>0</v>
      </c>
      <c r="E31" s="118">
        <f t="shared" si="4"/>
        <v>1</v>
      </c>
      <c r="F31" s="118">
        <f t="shared" si="4"/>
        <v>0</v>
      </c>
      <c r="G31" s="82"/>
      <c r="H31" s="116">
        <f>Table217[[#This Row],[Hourly Rate             (no less than $13.71, no more than $20.00); update if required]]</f>
        <v>0</v>
      </c>
      <c r="I31" s="84">
        <v>0</v>
      </c>
      <c r="J31" s="117">
        <f t="shared" si="3"/>
        <v>20</v>
      </c>
      <c r="K31" s="117" t="str">
        <f t="shared" si="0"/>
        <v>$4.00</v>
      </c>
      <c r="L31" s="133" t="str">
        <f t="shared" si="1"/>
        <v>0</v>
      </c>
      <c r="M31" s="109">
        <f>Table218[[#This Row],[Regular Worked Hours (Excludes OT and nonworked STAT)]]+Table217[[#This Row],[Hours to Date - Cannot Exceed 640]]</f>
        <v>0</v>
      </c>
    </row>
    <row r="32" spans="1:13" s="110" customFormat="1" ht="30.75" customHeight="1" x14ac:dyDescent="0.25">
      <c r="A32" s="119">
        <f>'Information Sheet-COMPLETE 1st'!A39</f>
        <v>0</v>
      </c>
      <c r="B32" s="108">
        <f>'Information Sheet-COMPLETE 1st'!B39</f>
        <v>0</v>
      </c>
      <c r="C32" s="2"/>
      <c r="D32" s="7">
        <f>Table217[[#This Row],[Employee''s Essential Occupation; update if required]]</f>
        <v>0</v>
      </c>
      <c r="E32" s="118">
        <f t="shared" si="4"/>
        <v>1</v>
      </c>
      <c r="F32" s="118">
        <f t="shared" si="4"/>
        <v>0</v>
      </c>
      <c r="G32" s="82"/>
      <c r="H32" s="116">
        <f>Table217[[#This Row],[Hourly Rate             (no less than $13.71, no more than $20.00); update if required]]</f>
        <v>0</v>
      </c>
      <c r="I32" s="84">
        <v>0</v>
      </c>
      <c r="J32" s="117">
        <f t="shared" si="3"/>
        <v>20</v>
      </c>
      <c r="K32" s="117" t="str">
        <f t="shared" si="0"/>
        <v>$4.00</v>
      </c>
      <c r="L32" s="133" t="str">
        <f t="shared" si="1"/>
        <v>0</v>
      </c>
      <c r="M32" s="109">
        <f>Table218[[#This Row],[Regular Worked Hours (Excludes OT and nonworked STAT)]]+Table217[[#This Row],[Hours to Date - Cannot Exceed 640]]</f>
        <v>0</v>
      </c>
    </row>
    <row r="33" spans="1:13" s="110" customFormat="1" ht="30.75" customHeight="1" x14ac:dyDescent="0.25">
      <c r="A33" s="119">
        <f>'Information Sheet-COMPLETE 1st'!A40</f>
        <v>0</v>
      </c>
      <c r="B33" s="108">
        <f>'Information Sheet-COMPLETE 1st'!B40</f>
        <v>0</v>
      </c>
      <c r="C33" s="2"/>
      <c r="D33" s="7">
        <f>Table217[[#This Row],[Employee''s Essential Occupation; update if required]]</f>
        <v>0</v>
      </c>
      <c r="E33" s="118">
        <f t="shared" si="4"/>
        <v>1</v>
      </c>
      <c r="F33" s="118">
        <f t="shared" si="4"/>
        <v>0</v>
      </c>
      <c r="G33" s="82"/>
      <c r="H33" s="116">
        <f>Table217[[#This Row],[Hourly Rate             (no less than $13.71, no more than $20.00); update if required]]</f>
        <v>0</v>
      </c>
      <c r="I33" s="84">
        <v>0</v>
      </c>
      <c r="J33" s="117">
        <f t="shared" si="3"/>
        <v>20</v>
      </c>
      <c r="K33" s="117" t="str">
        <f t="shared" si="0"/>
        <v>$4.00</v>
      </c>
      <c r="L33" s="133" t="str">
        <f t="shared" si="1"/>
        <v>0</v>
      </c>
      <c r="M33" s="109">
        <f>Table218[[#This Row],[Regular Worked Hours (Excludes OT and nonworked STAT)]]+Table217[[#This Row],[Hours to Date - Cannot Exceed 640]]</f>
        <v>0</v>
      </c>
    </row>
    <row r="34" spans="1:13" s="110" customFormat="1" ht="30.75" customHeight="1" x14ac:dyDescent="0.25">
      <c r="A34" s="119">
        <f>'Information Sheet-COMPLETE 1st'!A41</f>
        <v>0</v>
      </c>
      <c r="B34" s="108">
        <f>'Information Sheet-COMPLETE 1st'!B41</f>
        <v>0</v>
      </c>
      <c r="C34" s="2"/>
      <c r="D34" s="7">
        <f>Table217[[#This Row],[Employee''s Essential Occupation; update if required]]</f>
        <v>0</v>
      </c>
      <c r="E34" s="118">
        <f t="shared" si="4"/>
        <v>1</v>
      </c>
      <c r="F34" s="118">
        <f t="shared" si="4"/>
        <v>0</v>
      </c>
      <c r="G34" s="82"/>
      <c r="H34" s="116">
        <f>Table217[[#This Row],[Hourly Rate             (no less than $13.71, no more than $20.00); update if required]]</f>
        <v>0</v>
      </c>
      <c r="I34" s="84">
        <v>0</v>
      </c>
      <c r="J34" s="117">
        <f t="shared" si="3"/>
        <v>20</v>
      </c>
      <c r="K34" s="117" t="str">
        <f t="shared" si="0"/>
        <v>$4.00</v>
      </c>
      <c r="L34" s="133" t="str">
        <f t="shared" si="1"/>
        <v>0</v>
      </c>
      <c r="M34" s="109">
        <f>Table218[[#This Row],[Regular Worked Hours (Excludes OT and nonworked STAT)]]+Table217[[#This Row],[Hours to Date - Cannot Exceed 640]]</f>
        <v>0</v>
      </c>
    </row>
    <row r="35" spans="1:13" s="110" customFormat="1" ht="30.75" customHeight="1" x14ac:dyDescent="0.25">
      <c r="A35" s="119">
        <f>'Information Sheet-COMPLETE 1st'!A42</f>
        <v>0</v>
      </c>
      <c r="B35" s="108">
        <f>'Information Sheet-COMPLETE 1st'!B42</f>
        <v>0</v>
      </c>
      <c r="C35" s="2"/>
      <c r="D35" s="7">
        <f>Table217[[#This Row],[Employee''s Essential Occupation; update if required]]</f>
        <v>0</v>
      </c>
      <c r="E35" s="118">
        <f t="shared" si="4"/>
        <v>1</v>
      </c>
      <c r="F35" s="118">
        <f t="shared" si="4"/>
        <v>0</v>
      </c>
      <c r="G35" s="82"/>
      <c r="H35" s="116">
        <f>Table217[[#This Row],[Hourly Rate             (no less than $13.71, no more than $20.00); update if required]]</f>
        <v>0</v>
      </c>
      <c r="I35" s="84">
        <v>0</v>
      </c>
      <c r="J35" s="117">
        <f t="shared" si="3"/>
        <v>20</v>
      </c>
      <c r="K35" s="117" t="str">
        <f t="shared" si="0"/>
        <v>$4.00</v>
      </c>
      <c r="L35" s="133" t="str">
        <f t="shared" si="1"/>
        <v>0</v>
      </c>
      <c r="M35" s="109">
        <f>Table218[[#This Row],[Regular Worked Hours (Excludes OT and nonworked STAT)]]+Table217[[#This Row],[Hours to Date - Cannot Exceed 640]]</f>
        <v>0</v>
      </c>
    </row>
    <row r="36" spans="1:13" s="110" customFormat="1" ht="30.75" customHeight="1" x14ac:dyDescent="0.25">
      <c r="A36" s="119">
        <f>'Information Sheet-COMPLETE 1st'!A43</f>
        <v>0</v>
      </c>
      <c r="B36" s="108">
        <f>'Information Sheet-COMPLETE 1st'!B43</f>
        <v>0</v>
      </c>
      <c r="C36" s="2"/>
      <c r="D36" s="7">
        <f>Table217[[#This Row],[Employee''s Essential Occupation; update if required]]</f>
        <v>0</v>
      </c>
      <c r="E36" s="118">
        <f t="shared" si="4"/>
        <v>1</v>
      </c>
      <c r="F36" s="118">
        <f t="shared" si="4"/>
        <v>0</v>
      </c>
      <c r="G36" s="82"/>
      <c r="H36" s="116">
        <f>Table217[[#This Row],[Hourly Rate             (no less than $13.71, no more than $20.00); update if required]]</f>
        <v>0</v>
      </c>
      <c r="I36" s="84">
        <v>0</v>
      </c>
      <c r="J36" s="117">
        <f t="shared" si="3"/>
        <v>20</v>
      </c>
      <c r="K36" s="117" t="str">
        <f t="shared" si="0"/>
        <v>$4.00</v>
      </c>
      <c r="L36" s="133" t="str">
        <f t="shared" si="1"/>
        <v>0</v>
      </c>
      <c r="M36" s="109">
        <f>Table218[[#This Row],[Regular Worked Hours (Excludes OT and nonworked STAT)]]+Table217[[#This Row],[Hours to Date - Cannot Exceed 640]]</f>
        <v>0</v>
      </c>
    </row>
    <row r="37" spans="1:13" s="110" customFormat="1" ht="30.75" customHeight="1" x14ac:dyDescent="0.25">
      <c r="A37" s="119">
        <f>'Information Sheet-COMPLETE 1st'!A44</f>
        <v>0</v>
      </c>
      <c r="B37" s="108">
        <f>'Information Sheet-COMPLETE 1st'!B44</f>
        <v>0</v>
      </c>
      <c r="C37" s="2"/>
      <c r="D37" s="7">
        <f>Table217[[#This Row],[Employee''s Essential Occupation; update if required]]</f>
        <v>0</v>
      </c>
      <c r="E37" s="118">
        <f t="shared" si="4"/>
        <v>1</v>
      </c>
      <c r="F37" s="118">
        <f t="shared" si="4"/>
        <v>0</v>
      </c>
      <c r="G37" s="82"/>
      <c r="H37" s="116">
        <f>Table217[[#This Row],[Hourly Rate             (no less than $13.71, no more than $20.00); update if required]]</f>
        <v>0</v>
      </c>
      <c r="I37" s="84">
        <v>0</v>
      </c>
      <c r="J37" s="117">
        <f t="shared" si="3"/>
        <v>20</v>
      </c>
      <c r="K37" s="117" t="str">
        <f t="shared" si="0"/>
        <v>$4.00</v>
      </c>
      <c r="L37" s="133" t="str">
        <f t="shared" si="1"/>
        <v>0</v>
      </c>
      <c r="M37" s="109">
        <f>Table218[[#This Row],[Regular Worked Hours (Excludes OT and nonworked STAT)]]+Table217[[#This Row],[Hours to Date - Cannot Exceed 640]]</f>
        <v>0</v>
      </c>
    </row>
    <row r="38" spans="1:13" s="110" customFormat="1" ht="30.75" customHeight="1" x14ac:dyDescent="0.25">
      <c r="A38" s="119">
        <f>'Information Sheet-COMPLETE 1st'!A45</f>
        <v>0</v>
      </c>
      <c r="B38" s="108">
        <f>'Information Sheet-COMPLETE 1st'!B45</f>
        <v>0</v>
      </c>
      <c r="C38" s="2"/>
      <c r="D38" s="7">
        <f>Table217[[#This Row],[Employee''s Essential Occupation; update if required]]</f>
        <v>0</v>
      </c>
      <c r="E38" s="118">
        <f t="shared" si="4"/>
        <v>1</v>
      </c>
      <c r="F38" s="118">
        <f t="shared" si="4"/>
        <v>0</v>
      </c>
      <c r="G38" s="82"/>
      <c r="H38" s="116">
        <f>Table217[[#This Row],[Hourly Rate             (no less than $13.71, no more than $20.00); update if required]]</f>
        <v>0</v>
      </c>
      <c r="I38" s="84">
        <v>0</v>
      </c>
      <c r="J38" s="117">
        <f t="shared" si="3"/>
        <v>20</v>
      </c>
      <c r="K38" s="117" t="str">
        <f t="shared" ref="K38:K69" si="5">IF(AND(J38&lt;=3.99,L45&gt;(-100)),J38,"$4.00")</f>
        <v>$4.00</v>
      </c>
      <c r="L38" s="133" t="str">
        <f t="shared" ref="L38:L69" si="6">IF(OR(H38&gt;19.99,H38&lt;13.71),"0",I38*K38)</f>
        <v>0</v>
      </c>
      <c r="M38" s="109">
        <f>Table218[[#This Row],[Regular Worked Hours (Excludes OT and nonworked STAT)]]+Table217[[#This Row],[Hours to Date - Cannot Exceed 640]]</f>
        <v>0</v>
      </c>
    </row>
    <row r="39" spans="1:13" s="110" customFormat="1" ht="30.75" customHeight="1" x14ac:dyDescent="0.25">
      <c r="A39" s="119">
        <f>'Information Sheet-COMPLETE 1st'!A46</f>
        <v>0</v>
      </c>
      <c r="B39" s="108">
        <f>'Information Sheet-COMPLETE 1st'!B46</f>
        <v>0</v>
      </c>
      <c r="C39" s="2"/>
      <c r="D39" s="7">
        <f>Table217[[#This Row],[Employee''s Essential Occupation; update if required]]</f>
        <v>0</v>
      </c>
      <c r="E39" s="118">
        <f t="shared" ref="E39:F54" si="7">E38</f>
        <v>1</v>
      </c>
      <c r="F39" s="118">
        <f t="shared" si="7"/>
        <v>0</v>
      </c>
      <c r="G39" s="82"/>
      <c r="H39" s="116">
        <f>Table217[[#This Row],[Hourly Rate             (no less than $13.71, no more than $20.00); update if required]]</f>
        <v>0</v>
      </c>
      <c r="I39" s="84">
        <v>0</v>
      </c>
      <c r="J39" s="117">
        <f t="shared" si="3"/>
        <v>20</v>
      </c>
      <c r="K39" s="117" t="str">
        <f t="shared" si="5"/>
        <v>$4.00</v>
      </c>
      <c r="L39" s="133" t="str">
        <f t="shared" si="6"/>
        <v>0</v>
      </c>
      <c r="M39" s="109">
        <f>Table218[[#This Row],[Regular Worked Hours (Excludes OT and nonworked STAT)]]+Table217[[#This Row],[Hours to Date - Cannot Exceed 640]]</f>
        <v>0</v>
      </c>
    </row>
    <row r="40" spans="1:13" s="110" customFormat="1" ht="30.75" customHeight="1" x14ac:dyDescent="0.25">
      <c r="A40" s="119">
        <f>'Information Sheet-COMPLETE 1st'!A47</f>
        <v>0</v>
      </c>
      <c r="B40" s="108">
        <f>'Information Sheet-COMPLETE 1st'!B47</f>
        <v>0</v>
      </c>
      <c r="C40" s="2"/>
      <c r="D40" s="7">
        <f>Table217[[#This Row],[Employee''s Essential Occupation; update if required]]</f>
        <v>0</v>
      </c>
      <c r="E40" s="118">
        <f t="shared" si="7"/>
        <v>1</v>
      </c>
      <c r="F40" s="118">
        <f t="shared" si="7"/>
        <v>0</v>
      </c>
      <c r="G40" s="82"/>
      <c r="H40" s="116">
        <f>Table217[[#This Row],[Hourly Rate             (no less than $13.71, no more than $20.00); update if required]]</f>
        <v>0</v>
      </c>
      <c r="I40" s="84">
        <v>0</v>
      </c>
      <c r="J40" s="117">
        <f t="shared" si="3"/>
        <v>20</v>
      </c>
      <c r="K40" s="117" t="str">
        <f t="shared" si="5"/>
        <v>$4.00</v>
      </c>
      <c r="L40" s="133" t="str">
        <f t="shared" si="6"/>
        <v>0</v>
      </c>
      <c r="M40" s="109">
        <f>Table218[[#This Row],[Regular Worked Hours (Excludes OT and nonworked STAT)]]+Table217[[#This Row],[Hours to Date - Cannot Exceed 640]]</f>
        <v>0</v>
      </c>
    </row>
    <row r="41" spans="1:13" s="110" customFormat="1" ht="30.75" customHeight="1" x14ac:dyDescent="0.25">
      <c r="A41" s="119">
        <f>'Information Sheet-COMPLETE 1st'!A48</f>
        <v>0</v>
      </c>
      <c r="B41" s="108">
        <f>'Information Sheet-COMPLETE 1st'!B48</f>
        <v>0</v>
      </c>
      <c r="C41" s="2"/>
      <c r="D41" s="7">
        <f>Table217[[#This Row],[Employee''s Essential Occupation; update if required]]</f>
        <v>0</v>
      </c>
      <c r="E41" s="118">
        <f t="shared" si="7"/>
        <v>1</v>
      </c>
      <c r="F41" s="118">
        <f t="shared" si="7"/>
        <v>0</v>
      </c>
      <c r="G41" s="82"/>
      <c r="H41" s="116">
        <f>Table217[[#This Row],[Hourly Rate             (no less than $13.71, no more than $20.00); update if required]]</f>
        <v>0</v>
      </c>
      <c r="I41" s="84">
        <v>0</v>
      </c>
      <c r="J41" s="117">
        <f t="shared" si="3"/>
        <v>20</v>
      </c>
      <c r="K41" s="117" t="str">
        <f t="shared" si="5"/>
        <v>$4.00</v>
      </c>
      <c r="L41" s="133" t="str">
        <f t="shared" si="6"/>
        <v>0</v>
      </c>
      <c r="M41" s="109">
        <f>Table218[[#This Row],[Regular Worked Hours (Excludes OT and nonworked STAT)]]+Table217[[#This Row],[Hours to Date - Cannot Exceed 640]]</f>
        <v>0</v>
      </c>
    </row>
    <row r="42" spans="1:13" s="110" customFormat="1" ht="30.75" customHeight="1" x14ac:dyDescent="0.25">
      <c r="A42" s="119">
        <f>'Information Sheet-COMPLETE 1st'!A49</f>
        <v>0</v>
      </c>
      <c r="B42" s="108">
        <f>'Information Sheet-COMPLETE 1st'!B49</f>
        <v>0</v>
      </c>
      <c r="C42" s="2"/>
      <c r="D42" s="7">
        <f>Table217[[#This Row],[Employee''s Essential Occupation; update if required]]</f>
        <v>0</v>
      </c>
      <c r="E42" s="118">
        <f t="shared" si="7"/>
        <v>1</v>
      </c>
      <c r="F42" s="118">
        <f t="shared" si="7"/>
        <v>0</v>
      </c>
      <c r="G42" s="82"/>
      <c r="H42" s="116">
        <f>Table217[[#This Row],[Hourly Rate             (no less than $13.71, no more than $20.00); update if required]]</f>
        <v>0</v>
      </c>
      <c r="I42" s="84">
        <v>0</v>
      </c>
      <c r="J42" s="117">
        <f t="shared" si="3"/>
        <v>20</v>
      </c>
      <c r="K42" s="117" t="str">
        <f t="shared" si="5"/>
        <v>$4.00</v>
      </c>
      <c r="L42" s="133" t="str">
        <f t="shared" si="6"/>
        <v>0</v>
      </c>
      <c r="M42" s="109">
        <f>Table218[[#This Row],[Regular Worked Hours (Excludes OT and nonworked STAT)]]+Table217[[#This Row],[Hours to Date - Cannot Exceed 640]]</f>
        <v>0</v>
      </c>
    </row>
    <row r="43" spans="1:13" s="110" customFormat="1" ht="30.75" customHeight="1" x14ac:dyDescent="0.25">
      <c r="A43" s="119">
        <f>'Information Sheet-COMPLETE 1st'!A50</f>
        <v>0</v>
      </c>
      <c r="B43" s="108">
        <f>'Information Sheet-COMPLETE 1st'!B50</f>
        <v>0</v>
      </c>
      <c r="C43" s="2"/>
      <c r="D43" s="7">
        <f>Table217[[#This Row],[Employee''s Essential Occupation; update if required]]</f>
        <v>0</v>
      </c>
      <c r="E43" s="118">
        <f t="shared" si="7"/>
        <v>1</v>
      </c>
      <c r="F43" s="118">
        <f t="shared" si="7"/>
        <v>0</v>
      </c>
      <c r="G43" s="82"/>
      <c r="H43" s="116">
        <f>Table217[[#This Row],[Hourly Rate             (no less than $13.71, no more than $20.00); update if required]]</f>
        <v>0</v>
      </c>
      <c r="I43" s="84">
        <v>0</v>
      </c>
      <c r="J43" s="117">
        <f t="shared" si="3"/>
        <v>20</v>
      </c>
      <c r="K43" s="117" t="str">
        <f t="shared" si="5"/>
        <v>$4.00</v>
      </c>
      <c r="L43" s="133" t="str">
        <f t="shared" si="6"/>
        <v>0</v>
      </c>
      <c r="M43" s="109">
        <f>Table218[[#This Row],[Regular Worked Hours (Excludes OT and nonworked STAT)]]+Table217[[#This Row],[Hours to Date - Cannot Exceed 640]]</f>
        <v>0</v>
      </c>
    </row>
    <row r="44" spans="1:13" s="110" customFormat="1" ht="30.75" customHeight="1" x14ac:dyDescent="0.25">
      <c r="A44" s="119">
        <f>'Information Sheet-COMPLETE 1st'!A51</f>
        <v>0</v>
      </c>
      <c r="B44" s="108">
        <f>'Information Sheet-COMPLETE 1st'!B51</f>
        <v>0</v>
      </c>
      <c r="C44" s="2"/>
      <c r="D44" s="7">
        <f>Table217[[#This Row],[Employee''s Essential Occupation; update if required]]</f>
        <v>0</v>
      </c>
      <c r="E44" s="118">
        <f t="shared" si="7"/>
        <v>1</v>
      </c>
      <c r="F44" s="118">
        <f t="shared" si="7"/>
        <v>0</v>
      </c>
      <c r="G44" s="82"/>
      <c r="H44" s="116">
        <f>Table217[[#This Row],[Hourly Rate             (no less than $13.71, no more than $20.00); update if required]]</f>
        <v>0</v>
      </c>
      <c r="I44" s="84">
        <v>0</v>
      </c>
      <c r="J44" s="117">
        <f t="shared" si="3"/>
        <v>20</v>
      </c>
      <c r="K44" s="117" t="str">
        <f t="shared" si="5"/>
        <v>$4.00</v>
      </c>
      <c r="L44" s="133" t="str">
        <f t="shared" si="6"/>
        <v>0</v>
      </c>
      <c r="M44" s="109">
        <f>Table218[[#This Row],[Regular Worked Hours (Excludes OT and nonworked STAT)]]+Table217[[#This Row],[Hours to Date - Cannot Exceed 640]]</f>
        <v>0</v>
      </c>
    </row>
    <row r="45" spans="1:13" s="110" customFormat="1" ht="30.75" customHeight="1" x14ac:dyDescent="0.25">
      <c r="A45" s="119">
        <f>'Information Sheet-COMPLETE 1st'!A52</f>
        <v>0</v>
      </c>
      <c r="B45" s="108">
        <f>'Information Sheet-COMPLETE 1st'!B52</f>
        <v>0</v>
      </c>
      <c r="C45" s="2"/>
      <c r="D45" s="7">
        <f>Table217[[#This Row],[Employee''s Essential Occupation; update if required]]</f>
        <v>0</v>
      </c>
      <c r="E45" s="118">
        <f t="shared" si="7"/>
        <v>1</v>
      </c>
      <c r="F45" s="118">
        <f t="shared" si="7"/>
        <v>0</v>
      </c>
      <c r="G45" s="82"/>
      <c r="H45" s="116">
        <f>Table217[[#This Row],[Hourly Rate             (no less than $13.71, no more than $20.00); update if required]]</f>
        <v>0</v>
      </c>
      <c r="I45" s="84">
        <v>0</v>
      </c>
      <c r="J45" s="117">
        <f t="shared" si="3"/>
        <v>20</v>
      </c>
      <c r="K45" s="117" t="str">
        <f t="shared" si="5"/>
        <v>$4.00</v>
      </c>
      <c r="L45" s="133" t="str">
        <f t="shared" si="6"/>
        <v>0</v>
      </c>
      <c r="M45" s="109">
        <f>Table218[[#This Row],[Regular Worked Hours (Excludes OT and nonworked STAT)]]+Table217[[#This Row],[Hours to Date - Cannot Exceed 640]]</f>
        <v>0</v>
      </c>
    </row>
    <row r="46" spans="1:13" s="110" customFormat="1" ht="30.75" customHeight="1" x14ac:dyDescent="0.25">
      <c r="A46" s="119">
        <f>'Information Sheet-COMPLETE 1st'!A53</f>
        <v>0</v>
      </c>
      <c r="B46" s="108">
        <f>'Information Sheet-COMPLETE 1st'!B53</f>
        <v>0</v>
      </c>
      <c r="C46" s="2"/>
      <c r="D46" s="7">
        <f>Table217[[#This Row],[Employee''s Essential Occupation; update if required]]</f>
        <v>0</v>
      </c>
      <c r="E46" s="118">
        <f t="shared" si="7"/>
        <v>1</v>
      </c>
      <c r="F46" s="118">
        <f t="shared" si="7"/>
        <v>0</v>
      </c>
      <c r="G46" s="82"/>
      <c r="H46" s="116">
        <f>Table217[[#This Row],[Hourly Rate             (no less than $13.71, no more than $20.00); update if required]]</f>
        <v>0</v>
      </c>
      <c r="I46" s="84">
        <v>0</v>
      </c>
      <c r="J46" s="117">
        <f t="shared" si="3"/>
        <v>20</v>
      </c>
      <c r="K46" s="117" t="str">
        <f t="shared" si="5"/>
        <v>$4.00</v>
      </c>
      <c r="L46" s="133" t="str">
        <f t="shared" si="6"/>
        <v>0</v>
      </c>
      <c r="M46" s="109">
        <f>Table218[[#This Row],[Regular Worked Hours (Excludes OT and nonworked STAT)]]+Table217[[#This Row],[Hours to Date - Cannot Exceed 640]]</f>
        <v>0</v>
      </c>
    </row>
    <row r="47" spans="1:13" s="110" customFormat="1" ht="30.75" customHeight="1" x14ac:dyDescent="0.25">
      <c r="A47" s="119">
        <f>'Information Sheet-COMPLETE 1st'!A54</f>
        <v>0</v>
      </c>
      <c r="B47" s="108">
        <f>'Information Sheet-COMPLETE 1st'!B54</f>
        <v>0</v>
      </c>
      <c r="C47" s="2"/>
      <c r="D47" s="7">
        <f>Table217[[#This Row],[Employee''s Essential Occupation; update if required]]</f>
        <v>0</v>
      </c>
      <c r="E47" s="118">
        <f t="shared" si="7"/>
        <v>1</v>
      </c>
      <c r="F47" s="118">
        <f t="shared" si="7"/>
        <v>0</v>
      </c>
      <c r="G47" s="82"/>
      <c r="H47" s="116">
        <f>Table217[[#This Row],[Hourly Rate             (no less than $13.71, no more than $20.00); update if required]]</f>
        <v>0</v>
      </c>
      <c r="I47" s="84">
        <v>0</v>
      </c>
      <c r="J47" s="117">
        <f t="shared" si="3"/>
        <v>20</v>
      </c>
      <c r="K47" s="117" t="str">
        <f t="shared" si="5"/>
        <v>$4.00</v>
      </c>
      <c r="L47" s="133" t="str">
        <f t="shared" si="6"/>
        <v>0</v>
      </c>
      <c r="M47" s="109">
        <f>Table218[[#This Row],[Regular Worked Hours (Excludes OT and nonworked STAT)]]+Table217[[#This Row],[Hours to Date - Cannot Exceed 640]]</f>
        <v>0</v>
      </c>
    </row>
    <row r="48" spans="1:13" s="110" customFormat="1" ht="30.75" customHeight="1" x14ac:dyDescent="0.25">
      <c r="A48" s="119">
        <f>'Information Sheet-COMPLETE 1st'!A55</f>
        <v>0</v>
      </c>
      <c r="B48" s="108">
        <f>'Information Sheet-COMPLETE 1st'!B55</f>
        <v>0</v>
      </c>
      <c r="C48" s="2"/>
      <c r="D48" s="7">
        <f>Table217[[#This Row],[Employee''s Essential Occupation; update if required]]</f>
        <v>0</v>
      </c>
      <c r="E48" s="118">
        <f t="shared" si="7"/>
        <v>1</v>
      </c>
      <c r="F48" s="118">
        <f t="shared" si="7"/>
        <v>0</v>
      </c>
      <c r="G48" s="82"/>
      <c r="H48" s="116">
        <f>Table217[[#This Row],[Hourly Rate             (no less than $13.71, no more than $20.00); update if required]]</f>
        <v>0</v>
      </c>
      <c r="I48" s="84">
        <v>0</v>
      </c>
      <c r="J48" s="117">
        <f t="shared" si="3"/>
        <v>20</v>
      </c>
      <c r="K48" s="117" t="str">
        <f t="shared" si="5"/>
        <v>$4.00</v>
      </c>
      <c r="L48" s="133" t="str">
        <f t="shared" si="6"/>
        <v>0</v>
      </c>
      <c r="M48" s="109">
        <f>Table218[[#This Row],[Regular Worked Hours (Excludes OT and nonworked STAT)]]+Table217[[#This Row],[Hours to Date - Cannot Exceed 640]]</f>
        <v>0</v>
      </c>
    </row>
    <row r="49" spans="1:13" s="110" customFormat="1" ht="30.75" customHeight="1" x14ac:dyDescent="0.25">
      <c r="A49" s="119">
        <f>'Information Sheet-COMPLETE 1st'!A56</f>
        <v>0</v>
      </c>
      <c r="B49" s="108">
        <f>'Information Sheet-COMPLETE 1st'!B56</f>
        <v>0</v>
      </c>
      <c r="C49" s="2"/>
      <c r="D49" s="7">
        <f>Table217[[#This Row],[Employee''s Essential Occupation; update if required]]</f>
        <v>0</v>
      </c>
      <c r="E49" s="118">
        <f t="shared" si="7"/>
        <v>1</v>
      </c>
      <c r="F49" s="118">
        <f t="shared" si="7"/>
        <v>0</v>
      </c>
      <c r="G49" s="82"/>
      <c r="H49" s="116">
        <f>Table217[[#This Row],[Hourly Rate             (no less than $13.71, no more than $20.00); update if required]]</f>
        <v>0</v>
      </c>
      <c r="I49" s="84">
        <v>0</v>
      </c>
      <c r="J49" s="117">
        <f t="shared" si="3"/>
        <v>20</v>
      </c>
      <c r="K49" s="117" t="str">
        <f t="shared" si="5"/>
        <v>$4.00</v>
      </c>
      <c r="L49" s="133" t="str">
        <f t="shared" si="6"/>
        <v>0</v>
      </c>
      <c r="M49" s="109">
        <f>Table218[[#This Row],[Regular Worked Hours (Excludes OT and nonworked STAT)]]+Table217[[#This Row],[Hours to Date - Cannot Exceed 640]]</f>
        <v>0</v>
      </c>
    </row>
    <row r="50" spans="1:13" s="110" customFormat="1" ht="30.75" customHeight="1" x14ac:dyDescent="0.25">
      <c r="A50" s="119">
        <f>'Information Sheet-COMPLETE 1st'!A57</f>
        <v>0</v>
      </c>
      <c r="B50" s="108">
        <f>'Information Sheet-COMPLETE 1st'!B57</f>
        <v>0</v>
      </c>
      <c r="C50" s="2"/>
      <c r="D50" s="7">
        <f>Table217[[#This Row],[Employee''s Essential Occupation; update if required]]</f>
        <v>0</v>
      </c>
      <c r="E50" s="118">
        <f t="shared" si="7"/>
        <v>1</v>
      </c>
      <c r="F50" s="118">
        <f t="shared" si="7"/>
        <v>0</v>
      </c>
      <c r="G50" s="82"/>
      <c r="H50" s="116">
        <f>Table217[[#This Row],[Hourly Rate             (no less than $13.71, no more than $20.00); update if required]]</f>
        <v>0</v>
      </c>
      <c r="I50" s="84">
        <v>0</v>
      </c>
      <c r="J50" s="117">
        <f t="shared" si="3"/>
        <v>20</v>
      </c>
      <c r="K50" s="117" t="str">
        <f t="shared" si="5"/>
        <v>$4.00</v>
      </c>
      <c r="L50" s="133" t="str">
        <f t="shared" si="6"/>
        <v>0</v>
      </c>
      <c r="M50" s="109">
        <f>Table218[[#This Row],[Regular Worked Hours (Excludes OT and nonworked STAT)]]+Table217[[#This Row],[Hours to Date - Cannot Exceed 640]]</f>
        <v>0</v>
      </c>
    </row>
    <row r="51" spans="1:13" s="110" customFormat="1" ht="30.75" customHeight="1" x14ac:dyDescent="0.25">
      <c r="A51" s="119">
        <f>'Information Sheet-COMPLETE 1st'!A58</f>
        <v>0</v>
      </c>
      <c r="B51" s="108">
        <f>'Information Sheet-COMPLETE 1st'!B58</f>
        <v>0</v>
      </c>
      <c r="C51" s="2"/>
      <c r="D51" s="7">
        <f>Table217[[#This Row],[Employee''s Essential Occupation; update if required]]</f>
        <v>0</v>
      </c>
      <c r="E51" s="118">
        <f t="shared" si="7"/>
        <v>1</v>
      </c>
      <c r="F51" s="118">
        <f t="shared" si="7"/>
        <v>0</v>
      </c>
      <c r="G51" s="82"/>
      <c r="H51" s="116">
        <f>Table217[[#This Row],[Hourly Rate             (no less than $13.71, no more than $20.00); update if required]]</f>
        <v>0</v>
      </c>
      <c r="I51" s="84">
        <v>0</v>
      </c>
      <c r="J51" s="117">
        <f t="shared" si="3"/>
        <v>20</v>
      </c>
      <c r="K51" s="117" t="str">
        <f t="shared" si="5"/>
        <v>$4.00</v>
      </c>
      <c r="L51" s="133" t="str">
        <f t="shared" si="6"/>
        <v>0</v>
      </c>
      <c r="M51" s="109">
        <f>Table218[[#This Row],[Regular Worked Hours (Excludes OT and nonworked STAT)]]+Table217[[#This Row],[Hours to Date - Cannot Exceed 640]]</f>
        <v>0</v>
      </c>
    </row>
    <row r="52" spans="1:13" s="110" customFormat="1" ht="30.75" customHeight="1" x14ac:dyDescent="0.25">
      <c r="A52" s="119">
        <f>'Information Sheet-COMPLETE 1st'!A59</f>
        <v>0</v>
      </c>
      <c r="B52" s="108">
        <f>'Information Sheet-COMPLETE 1st'!B59</f>
        <v>0</v>
      </c>
      <c r="C52" s="2"/>
      <c r="D52" s="7">
        <f>Table217[[#This Row],[Employee''s Essential Occupation; update if required]]</f>
        <v>0</v>
      </c>
      <c r="E52" s="118">
        <f t="shared" si="7"/>
        <v>1</v>
      </c>
      <c r="F52" s="118">
        <f t="shared" si="7"/>
        <v>0</v>
      </c>
      <c r="G52" s="82"/>
      <c r="H52" s="116">
        <f>Table217[[#This Row],[Hourly Rate             (no less than $13.71, no more than $20.00); update if required]]</f>
        <v>0</v>
      </c>
      <c r="I52" s="84">
        <v>0</v>
      </c>
      <c r="J52" s="117">
        <f t="shared" si="3"/>
        <v>20</v>
      </c>
      <c r="K52" s="117" t="str">
        <f t="shared" si="5"/>
        <v>$4.00</v>
      </c>
      <c r="L52" s="133" t="str">
        <f t="shared" si="6"/>
        <v>0</v>
      </c>
      <c r="M52" s="109">
        <f>Table218[[#This Row],[Regular Worked Hours (Excludes OT and nonworked STAT)]]+Table217[[#This Row],[Hours to Date - Cannot Exceed 640]]</f>
        <v>0</v>
      </c>
    </row>
    <row r="53" spans="1:13" s="110" customFormat="1" ht="30.75" customHeight="1" x14ac:dyDescent="0.25">
      <c r="A53" s="119">
        <f>'Information Sheet-COMPLETE 1st'!A60</f>
        <v>0</v>
      </c>
      <c r="B53" s="108">
        <f>'Information Sheet-COMPLETE 1st'!B60</f>
        <v>0</v>
      </c>
      <c r="C53" s="2"/>
      <c r="D53" s="7">
        <f>Table217[[#This Row],[Employee''s Essential Occupation; update if required]]</f>
        <v>0</v>
      </c>
      <c r="E53" s="118">
        <f t="shared" si="7"/>
        <v>1</v>
      </c>
      <c r="F53" s="118">
        <f t="shared" si="7"/>
        <v>0</v>
      </c>
      <c r="G53" s="82"/>
      <c r="H53" s="116">
        <f>Table217[[#This Row],[Hourly Rate             (no less than $13.71, no more than $20.00); update if required]]</f>
        <v>0</v>
      </c>
      <c r="I53" s="84">
        <v>0</v>
      </c>
      <c r="J53" s="117">
        <f t="shared" si="3"/>
        <v>20</v>
      </c>
      <c r="K53" s="117" t="str">
        <f t="shared" si="5"/>
        <v>$4.00</v>
      </c>
      <c r="L53" s="133" t="str">
        <f t="shared" si="6"/>
        <v>0</v>
      </c>
      <c r="M53" s="109">
        <f>Table218[[#This Row],[Regular Worked Hours (Excludes OT and nonworked STAT)]]+Table217[[#This Row],[Hours to Date - Cannot Exceed 640]]</f>
        <v>0</v>
      </c>
    </row>
    <row r="54" spans="1:13" s="110" customFormat="1" ht="30.75" customHeight="1" x14ac:dyDescent="0.25">
      <c r="A54" s="119">
        <f>'Information Sheet-COMPLETE 1st'!A61</f>
        <v>0</v>
      </c>
      <c r="B54" s="108">
        <f>'Information Sheet-COMPLETE 1st'!B61</f>
        <v>0</v>
      </c>
      <c r="C54" s="2"/>
      <c r="D54" s="7">
        <f>Table217[[#This Row],[Employee''s Essential Occupation; update if required]]</f>
        <v>0</v>
      </c>
      <c r="E54" s="118">
        <f t="shared" si="7"/>
        <v>1</v>
      </c>
      <c r="F54" s="118">
        <f t="shared" si="7"/>
        <v>0</v>
      </c>
      <c r="G54" s="82"/>
      <c r="H54" s="116">
        <f>Table217[[#This Row],[Hourly Rate             (no less than $13.71, no more than $20.00); update if required]]</f>
        <v>0</v>
      </c>
      <c r="I54" s="84">
        <v>0</v>
      </c>
      <c r="J54" s="117">
        <f t="shared" si="3"/>
        <v>20</v>
      </c>
      <c r="K54" s="117" t="str">
        <f t="shared" si="5"/>
        <v>$4.00</v>
      </c>
      <c r="L54" s="133" t="str">
        <f t="shared" si="6"/>
        <v>0</v>
      </c>
      <c r="M54" s="109">
        <f>Table218[[#This Row],[Regular Worked Hours (Excludes OT and nonworked STAT)]]+Table217[[#This Row],[Hours to Date - Cannot Exceed 640]]</f>
        <v>0</v>
      </c>
    </row>
    <row r="55" spans="1:13" s="110" customFormat="1" ht="30.75" customHeight="1" x14ac:dyDescent="0.25">
      <c r="A55" s="119">
        <f>'Information Sheet-COMPLETE 1st'!A62</f>
        <v>0</v>
      </c>
      <c r="B55" s="108">
        <f>'Information Sheet-COMPLETE 1st'!B62</f>
        <v>0</v>
      </c>
      <c r="C55" s="2"/>
      <c r="D55" s="7">
        <f>Table217[[#This Row],[Employee''s Essential Occupation; update if required]]</f>
        <v>0</v>
      </c>
      <c r="E55" s="118">
        <f t="shared" ref="E55:F70" si="8">E54</f>
        <v>1</v>
      </c>
      <c r="F55" s="118">
        <f t="shared" si="8"/>
        <v>0</v>
      </c>
      <c r="G55" s="82"/>
      <c r="H55" s="116">
        <f>Table217[[#This Row],[Hourly Rate             (no less than $13.71, no more than $20.00); update if required]]</f>
        <v>0</v>
      </c>
      <c r="I55" s="84">
        <v>0</v>
      </c>
      <c r="J55" s="117">
        <f t="shared" si="3"/>
        <v>20</v>
      </c>
      <c r="K55" s="117" t="str">
        <f t="shared" si="5"/>
        <v>$4.00</v>
      </c>
      <c r="L55" s="133" t="str">
        <f t="shared" si="6"/>
        <v>0</v>
      </c>
      <c r="M55" s="109">
        <f>Table218[[#This Row],[Regular Worked Hours (Excludes OT and nonworked STAT)]]+Table217[[#This Row],[Hours to Date - Cannot Exceed 640]]</f>
        <v>0</v>
      </c>
    </row>
    <row r="56" spans="1:13" s="110" customFormat="1" ht="30.75" customHeight="1" x14ac:dyDescent="0.25">
      <c r="A56" s="119">
        <f>'Information Sheet-COMPLETE 1st'!A63</f>
        <v>0</v>
      </c>
      <c r="B56" s="108">
        <f>'Information Sheet-COMPLETE 1st'!B63</f>
        <v>0</v>
      </c>
      <c r="C56" s="2"/>
      <c r="D56" s="7">
        <f>Table217[[#This Row],[Employee''s Essential Occupation; update if required]]</f>
        <v>0</v>
      </c>
      <c r="E56" s="118">
        <f t="shared" si="8"/>
        <v>1</v>
      </c>
      <c r="F56" s="118">
        <f t="shared" si="8"/>
        <v>0</v>
      </c>
      <c r="G56" s="82"/>
      <c r="H56" s="116">
        <f>Table217[[#This Row],[Hourly Rate             (no less than $13.71, no more than $20.00); update if required]]</f>
        <v>0</v>
      </c>
      <c r="I56" s="84">
        <v>0</v>
      </c>
      <c r="J56" s="117">
        <f t="shared" si="3"/>
        <v>20</v>
      </c>
      <c r="K56" s="117" t="str">
        <f t="shared" si="5"/>
        <v>$4.00</v>
      </c>
      <c r="L56" s="133" t="str">
        <f t="shared" si="6"/>
        <v>0</v>
      </c>
      <c r="M56" s="109">
        <f>Table218[[#This Row],[Regular Worked Hours (Excludes OT and nonworked STAT)]]+Table217[[#This Row],[Hours to Date - Cannot Exceed 640]]</f>
        <v>0</v>
      </c>
    </row>
    <row r="57" spans="1:13" s="110" customFormat="1" ht="30.75" customHeight="1" x14ac:dyDescent="0.25">
      <c r="A57" s="119">
        <f>'Information Sheet-COMPLETE 1st'!A64</f>
        <v>0</v>
      </c>
      <c r="B57" s="108">
        <f>'Information Sheet-COMPLETE 1st'!B64</f>
        <v>0</v>
      </c>
      <c r="C57" s="2"/>
      <c r="D57" s="7">
        <f>Table217[[#This Row],[Employee''s Essential Occupation; update if required]]</f>
        <v>0</v>
      </c>
      <c r="E57" s="118">
        <f t="shared" si="8"/>
        <v>1</v>
      </c>
      <c r="F57" s="118">
        <f t="shared" si="8"/>
        <v>0</v>
      </c>
      <c r="G57" s="82"/>
      <c r="H57" s="116">
        <f>Table217[[#This Row],[Hourly Rate             (no less than $13.71, no more than $20.00); update if required]]</f>
        <v>0</v>
      </c>
      <c r="I57" s="84">
        <v>0</v>
      </c>
      <c r="J57" s="117">
        <f t="shared" si="3"/>
        <v>20</v>
      </c>
      <c r="K57" s="117" t="str">
        <f t="shared" si="5"/>
        <v>$4.00</v>
      </c>
      <c r="L57" s="133" t="str">
        <f t="shared" si="6"/>
        <v>0</v>
      </c>
      <c r="M57" s="109">
        <f>Table218[[#This Row],[Regular Worked Hours (Excludes OT and nonworked STAT)]]+Table217[[#This Row],[Hours to Date - Cannot Exceed 640]]</f>
        <v>0</v>
      </c>
    </row>
    <row r="58" spans="1:13" s="110" customFormat="1" ht="30.75" customHeight="1" x14ac:dyDescent="0.25">
      <c r="A58" s="119">
        <f>'Information Sheet-COMPLETE 1st'!A65</f>
        <v>0</v>
      </c>
      <c r="B58" s="108">
        <f>'Information Sheet-COMPLETE 1st'!B65</f>
        <v>0</v>
      </c>
      <c r="C58" s="2"/>
      <c r="D58" s="7">
        <f>Table217[[#This Row],[Employee''s Essential Occupation; update if required]]</f>
        <v>0</v>
      </c>
      <c r="E58" s="118">
        <f t="shared" si="8"/>
        <v>1</v>
      </c>
      <c r="F58" s="118">
        <f t="shared" si="8"/>
        <v>0</v>
      </c>
      <c r="G58" s="82"/>
      <c r="H58" s="116">
        <f>Table217[[#This Row],[Hourly Rate             (no less than $13.71, no more than $20.00); update if required]]</f>
        <v>0</v>
      </c>
      <c r="I58" s="84">
        <v>0</v>
      </c>
      <c r="J58" s="117">
        <f t="shared" si="3"/>
        <v>20</v>
      </c>
      <c r="K58" s="117" t="str">
        <f t="shared" si="5"/>
        <v>$4.00</v>
      </c>
      <c r="L58" s="133" t="str">
        <f t="shared" si="6"/>
        <v>0</v>
      </c>
      <c r="M58" s="109">
        <f>Table218[[#This Row],[Regular Worked Hours (Excludes OT and nonworked STAT)]]+Table217[[#This Row],[Hours to Date - Cannot Exceed 640]]</f>
        <v>0</v>
      </c>
    </row>
    <row r="59" spans="1:13" s="110" customFormat="1" ht="30.75" customHeight="1" x14ac:dyDescent="0.25">
      <c r="A59" s="119">
        <f>'Information Sheet-COMPLETE 1st'!A66</f>
        <v>0</v>
      </c>
      <c r="B59" s="108">
        <f>'Information Sheet-COMPLETE 1st'!B66</f>
        <v>0</v>
      </c>
      <c r="C59" s="2"/>
      <c r="D59" s="7">
        <f>Table217[[#This Row],[Employee''s Essential Occupation; update if required]]</f>
        <v>0</v>
      </c>
      <c r="E59" s="118">
        <f t="shared" si="8"/>
        <v>1</v>
      </c>
      <c r="F59" s="118">
        <f t="shared" si="8"/>
        <v>0</v>
      </c>
      <c r="G59" s="82"/>
      <c r="H59" s="116">
        <f>Table217[[#This Row],[Hourly Rate             (no less than $13.71, no more than $20.00); update if required]]</f>
        <v>0</v>
      </c>
      <c r="I59" s="84">
        <v>0</v>
      </c>
      <c r="J59" s="117">
        <f t="shared" si="3"/>
        <v>20</v>
      </c>
      <c r="K59" s="117" t="str">
        <f t="shared" si="5"/>
        <v>$4.00</v>
      </c>
      <c r="L59" s="133" t="str">
        <f t="shared" si="6"/>
        <v>0</v>
      </c>
      <c r="M59" s="109">
        <f>Table218[[#This Row],[Regular Worked Hours (Excludes OT and nonworked STAT)]]+Table217[[#This Row],[Hours to Date - Cannot Exceed 640]]</f>
        <v>0</v>
      </c>
    </row>
    <row r="60" spans="1:13" s="110" customFormat="1" ht="30.75" customHeight="1" x14ac:dyDescent="0.25">
      <c r="A60" s="119">
        <f>'Information Sheet-COMPLETE 1st'!A67</f>
        <v>0</v>
      </c>
      <c r="B60" s="108">
        <f>'Information Sheet-COMPLETE 1st'!B67</f>
        <v>0</v>
      </c>
      <c r="C60" s="2"/>
      <c r="D60" s="7">
        <f>Table217[[#This Row],[Employee''s Essential Occupation; update if required]]</f>
        <v>0</v>
      </c>
      <c r="E60" s="118">
        <f t="shared" si="8"/>
        <v>1</v>
      </c>
      <c r="F60" s="118">
        <f t="shared" si="8"/>
        <v>0</v>
      </c>
      <c r="G60" s="82"/>
      <c r="H60" s="116">
        <f>Table217[[#This Row],[Hourly Rate             (no less than $13.71, no more than $20.00); update if required]]</f>
        <v>0</v>
      </c>
      <c r="I60" s="84">
        <v>0</v>
      </c>
      <c r="J60" s="117">
        <f t="shared" si="3"/>
        <v>20</v>
      </c>
      <c r="K60" s="117" t="str">
        <f t="shared" si="5"/>
        <v>$4.00</v>
      </c>
      <c r="L60" s="133" t="str">
        <f t="shared" si="6"/>
        <v>0</v>
      </c>
      <c r="M60" s="109">
        <f>Table218[[#This Row],[Regular Worked Hours (Excludes OT and nonworked STAT)]]+Table217[[#This Row],[Hours to Date - Cannot Exceed 640]]</f>
        <v>0</v>
      </c>
    </row>
    <row r="61" spans="1:13" s="110" customFormat="1" ht="30.75" customHeight="1" x14ac:dyDescent="0.25">
      <c r="A61" s="119">
        <f>'Information Sheet-COMPLETE 1st'!A68</f>
        <v>0</v>
      </c>
      <c r="B61" s="108">
        <f>'Information Sheet-COMPLETE 1st'!B68</f>
        <v>0</v>
      </c>
      <c r="C61" s="2"/>
      <c r="D61" s="7">
        <f>Table217[[#This Row],[Employee''s Essential Occupation; update if required]]</f>
        <v>0</v>
      </c>
      <c r="E61" s="118">
        <f t="shared" si="8"/>
        <v>1</v>
      </c>
      <c r="F61" s="118">
        <f t="shared" si="8"/>
        <v>0</v>
      </c>
      <c r="G61" s="82"/>
      <c r="H61" s="116">
        <f>Table217[[#This Row],[Hourly Rate             (no less than $13.71, no more than $20.00); update if required]]</f>
        <v>0</v>
      </c>
      <c r="I61" s="84">
        <v>0</v>
      </c>
      <c r="J61" s="117">
        <f t="shared" si="3"/>
        <v>20</v>
      </c>
      <c r="K61" s="117" t="str">
        <f t="shared" si="5"/>
        <v>$4.00</v>
      </c>
      <c r="L61" s="133" t="str">
        <f t="shared" si="6"/>
        <v>0</v>
      </c>
      <c r="M61" s="109">
        <f>Table218[[#This Row],[Regular Worked Hours (Excludes OT and nonworked STAT)]]+Table217[[#This Row],[Hours to Date - Cannot Exceed 640]]</f>
        <v>0</v>
      </c>
    </row>
    <row r="62" spans="1:13" s="110" customFormat="1" ht="30.75" customHeight="1" x14ac:dyDescent="0.25">
      <c r="A62" s="119">
        <f>'Information Sheet-COMPLETE 1st'!A69</f>
        <v>0</v>
      </c>
      <c r="B62" s="108">
        <f>'Information Sheet-COMPLETE 1st'!B69</f>
        <v>0</v>
      </c>
      <c r="C62" s="2"/>
      <c r="D62" s="7">
        <f>Table217[[#This Row],[Employee''s Essential Occupation; update if required]]</f>
        <v>0</v>
      </c>
      <c r="E62" s="118">
        <f t="shared" si="8"/>
        <v>1</v>
      </c>
      <c r="F62" s="118">
        <f t="shared" si="8"/>
        <v>0</v>
      </c>
      <c r="G62" s="82"/>
      <c r="H62" s="116">
        <f>Table217[[#This Row],[Hourly Rate             (no less than $13.71, no more than $20.00); update if required]]</f>
        <v>0</v>
      </c>
      <c r="I62" s="84">
        <v>0</v>
      </c>
      <c r="J62" s="117">
        <f t="shared" si="3"/>
        <v>20</v>
      </c>
      <c r="K62" s="117" t="str">
        <f t="shared" si="5"/>
        <v>$4.00</v>
      </c>
      <c r="L62" s="133" t="str">
        <f t="shared" si="6"/>
        <v>0</v>
      </c>
      <c r="M62" s="109">
        <f>Table218[[#This Row],[Regular Worked Hours (Excludes OT and nonworked STAT)]]+Table217[[#This Row],[Hours to Date - Cannot Exceed 640]]</f>
        <v>0</v>
      </c>
    </row>
    <row r="63" spans="1:13" s="110" customFormat="1" ht="30.75" customHeight="1" x14ac:dyDescent="0.25">
      <c r="A63" s="119">
        <f>'Information Sheet-COMPLETE 1st'!A70</f>
        <v>0</v>
      </c>
      <c r="B63" s="108">
        <f>'Information Sheet-COMPLETE 1st'!B70</f>
        <v>0</v>
      </c>
      <c r="C63" s="2"/>
      <c r="D63" s="7">
        <f>Table217[[#This Row],[Employee''s Essential Occupation; update if required]]</f>
        <v>0</v>
      </c>
      <c r="E63" s="118">
        <f t="shared" si="8"/>
        <v>1</v>
      </c>
      <c r="F63" s="118">
        <f t="shared" si="8"/>
        <v>0</v>
      </c>
      <c r="G63" s="82"/>
      <c r="H63" s="116">
        <f>Table217[[#This Row],[Hourly Rate             (no less than $13.71, no more than $20.00); update if required]]</f>
        <v>0</v>
      </c>
      <c r="I63" s="84">
        <v>0</v>
      </c>
      <c r="J63" s="117">
        <f t="shared" si="3"/>
        <v>20</v>
      </c>
      <c r="K63" s="117" t="str">
        <f t="shared" si="5"/>
        <v>$4.00</v>
      </c>
      <c r="L63" s="133" t="str">
        <f t="shared" si="6"/>
        <v>0</v>
      </c>
      <c r="M63" s="109">
        <f>Table218[[#This Row],[Regular Worked Hours (Excludes OT and nonworked STAT)]]+Table217[[#This Row],[Hours to Date - Cannot Exceed 640]]</f>
        <v>0</v>
      </c>
    </row>
    <row r="64" spans="1:13" s="110" customFormat="1" ht="30.75" customHeight="1" x14ac:dyDescent="0.25">
      <c r="A64" s="119">
        <f>'Information Sheet-COMPLETE 1st'!A71</f>
        <v>0</v>
      </c>
      <c r="B64" s="108">
        <f>'Information Sheet-COMPLETE 1st'!B71</f>
        <v>0</v>
      </c>
      <c r="C64" s="2"/>
      <c r="D64" s="7">
        <f>Table217[[#This Row],[Employee''s Essential Occupation; update if required]]</f>
        <v>0</v>
      </c>
      <c r="E64" s="118">
        <f t="shared" si="8"/>
        <v>1</v>
      </c>
      <c r="F64" s="118">
        <f t="shared" si="8"/>
        <v>0</v>
      </c>
      <c r="G64" s="82"/>
      <c r="H64" s="116">
        <f>Table217[[#This Row],[Hourly Rate             (no less than $13.71, no more than $20.00); update if required]]</f>
        <v>0</v>
      </c>
      <c r="I64" s="84">
        <v>0</v>
      </c>
      <c r="J64" s="117">
        <f t="shared" si="3"/>
        <v>20</v>
      </c>
      <c r="K64" s="117" t="str">
        <f t="shared" si="5"/>
        <v>$4.00</v>
      </c>
      <c r="L64" s="133" t="str">
        <f t="shared" si="6"/>
        <v>0</v>
      </c>
      <c r="M64" s="109">
        <f>Table218[[#This Row],[Regular Worked Hours (Excludes OT and nonworked STAT)]]+Table217[[#This Row],[Hours to Date - Cannot Exceed 640]]</f>
        <v>0</v>
      </c>
    </row>
    <row r="65" spans="1:13" s="110" customFormat="1" ht="30.75" customHeight="1" x14ac:dyDescent="0.25">
      <c r="A65" s="119">
        <f>'Information Sheet-COMPLETE 1st'!A72</f>
        <v>0</v>
      </c>
      <c r="B65" s="108">
        <f>'Information Sheet-COMPLETE 1st'!B72</f>
        <v>0</v>
      </c>
      <c r="C65" s="2"/>
      <c r="D65" s="7">
        <f>Table217[[#This Row],[Employee''s Essential Occupation; update if required]]</f>
        <v>0</v>
      </c>
      <c r="E65" s="118">
        <f t="shared" si="8"/>
        <v>1</v>
      </c>
      <c r="F65" s="118">
        <f t="shared" si="8"/>
        <v>0</v>
      </c>
      <c r="G65" s="82"/>
      <c r="H65" s="116">
        <f>Table217[[#This Row],[Hourly Rate             (no less than $13.71, no more than $20.00); update if required]]</f>
        <v>0</v>
      </c>
      <c r="I65" s="84">
        <v>0</v>
      </c>
      <c r="J65" s="117">
        <f t="shared" si="3"/>
        <v>20</v>
      </c>
      <c r="K65" s="117" t="str">
        <f t="shared" si="5"/>
        <v>$4.00</v>
      </c>
      <c r="L65" s="133" t="str">
        <f t="shared" si="6"/>
        <v>0</v>
      </c>
      <c r="M65" s="109">
        <f>Table218[[#This Row],[Regular Worked Hours (Excludes OT and nonworked STAT)]]+Table217[[#This Row],[Hours to Date - Cannot Exceed 640]]</f>
        <v>0</v>
      </c>
    </row>
    <row r="66" spans="1:13" s="110" customFormat="1" ht="30.75" customHeight="1" x14ac:dyDescent="0.25">
      <c r="A66" s="119">
        <f>'Information Sheet-COMPLETE 1st'!A73</f>
        <v>0</v>
      </c>
      <c r="B66" s="108">
        <f>'Information Sheet-COMPLETE 1st'!B73</f>
        <v>0</v>
      </c>
      <c r="C66" s="2"/>
      <c r="D66" s="7">
        <f>Table217[[#This Row],[Employee''s Essential Occupation; update if required]]</f>
        <v>0</v>
      </c>
      <c r="E66" s="118">
        <f t="shared" si="8"/>
        <v>1</v>
      </c>
      <c r="F66" s="118">
        <f t="shared" si="8"/>
        <v>0</v>
      </c>
      <c r="G66" s="82"/>
      <c r="H66" s="116">
        <f>Table217[[#This Row],[Hourly Rate             (no less than $13.71, no more than $20.00); update if required]]</f>
        <v>0</v>
      </c>
      <c r="I66" s="84">
        <v>0</v>
      </c>
      <c r="J66" s="117">
        <f t="shared" si="3"/>
        <v>20</v>
      </c>
      <c r="K66" s="117" t="str">
        <f t="shared" si="5"/>
        <v>$4.00</v>
      </c>
      <c r="L66" s="133" t="str">
        <f t="shared" si="6"/>
        <v>0</v>
      </c>
      <c r="M66" s="109">
        <f>Table218[[#This Row],[Regular Worked Hours (Excludes OT and nonworked STAT)]]+Table217[[#This Row],[Hours to Date - Cannot Exceed 640]]</f>
        <v>0</v>
      </c>
    </row>
    <row r="67" spans="1:13" s="110" customFormat="1" ht="30.75" customHeight="1" x14ac:dyDescent="0.25">
      <c r="A67" s="119">
        <f>'Information Sheet-COMPLETE 1st'!A74</f>
        <v>0</v>
      </c>
      <c r="B67" s="108">
        <f>'Information Sheet-COMPLETE 1st'!B74</f>
        <v>0</v>
      </c>
      <c r="C67" s="2"/>
      <c r="D67" s="7">
        <f>Table217[[#This Row],[Employee''s Essential Occupation; update if required]]</f>
        <v>0</v>
      </c>
      <c r="E67" s="118">
        <f t="shared" si="8"/>
        <v>1</v>
      </c>
      <c r="F67" s="118">
        <f t="shared" si="8"/>
        <v>0</v>
      </c>
      <c r="G67" s="82"/>
      <c r="H67" s="116">
        <f>Table217[[#This Row],[Hourly Rate             (no less than $13.71, no more than $20.00); update if required]]</f>
        <v>0</v>
      </c>
      <c r="I67" s="84">
        <v>0</v>
      </c>
      <c r="J67" s="117">
        <f t="shared" si="3"/>
        <v>20</v>
      </c>
      <c r="K67" s="117" t="str">
        <f t="shared" si="5"/>
        <v>$4.00</v>
      </c>
      <c r="L67" s="133" t="str">
        <f t="shared" si="6"/>
        <v>0</v>
      </c>
      <c r="M67" s="109">
        <f>Table218[[#This Row],[Regular Worked Hours (Excludes OT and nonworked STAT)]]+Table217[[#This Row],[Hours to Date - Cannot Exceed 640]]</f>
        <v>0</v>
      </c>
    </row>
    <row r="68" spans="1:13" s="110" customFormat="1" ht="30.75" customHeight="1" x14ac:dyDescent="0.25">
      <c r="A68" s="119">
        <f>'Information Sheet-COMPLETE 1st'!A75</f>
        <v>0</v>
      </c>
      <c r="B68" s="108">
        <f>'Information Sheet-COMPLETE 1st'!B75</f>
        <v>0</v>
      </c>
      <c r="C68" s="2"/>
      <c r="D68" s="7">
        <f>Table217[[#This Row],[Employee''s Essential Occupation; update if required]]</f>
        <v>0</v>
      </c>
      <c r="E68" s="118">
        <f t="shared" si="8"/>
        <v>1</v>
      </c>
      <c r="F68" s="118">
        <f t="shared" si="8"/>
        <v>0</v>
      </c>
      <c r="G68" s="82"/>
      <c r="H68" s="116">
        <f>Table217[[#This Row],[Hourly Rate             (no less than $13.71, no more than $20.00); update if required]]</f>
        <v>0</v>
      </c>
      <c r="I68" s="84">
        <v>0</v>
      </c>
      <c r="J68" s="117">
        <f t="shared" si="3"/>
        <v>20</v>
      </c>
      <c r="K68" s="117" t="str">
        <f t="shared" si="5"/>
        <v>$4.00</v>
      </c>
      <c r="L68" s="133" t="str">
        <f t="shared" si="6"/>
        <v>0</v>
      </c>
      <c r="M68" s="109">
        <f>Table218[[#This Row],[Regular Worked Hours (Excludes OT and nonworked STAT)]]+Table217[[#This Row],[Hours to Date - Cannot Exceed 640]]</f>
        <v>0</v>
      </c>
    </row>
    <row r="69" spans="1:13" s="110" customFormat="1" ht="30.75" customHeight="1" x14ac:dyDescent="0.25">
      <c r="A69" s="119">
        <f>'Information Sheet-COMPLETE 1st'!A76</f>
        <v>0</v>
      </c>
      <c r="B69" s="108">
        <f>'Information Sheet-COMPLETE 1st'!B76</f>
        <v>0</v>
      </c>
      <c r="C69" s="2"/>
      <c r="D69" s="7">
        <f>Table217[[#This Row],[Employee''s Essential Occupation; update if required]]</f>
        <v>0</v>
      </c>
      <c r="E69" s="118">
        <f t="shared" si="8"/>
        <v>1</v>
      </c>
      <c r="F69" s="118">
        <f t="shared" si="8"/>
        <v>0</v>
      </c>
      <c r="G69" s="82"/>
      <c r="H69" s="116">
        <f>Table217[[#This Row],[Hourly Rate             (no less than $13.71, no more than $20.00); update if required]]</f>
        <v>0</v>
      </c>
      <c r="I69" s="84">
        <v>0</v>
      </c>
      <c r="J69" s="117">
        <f t="shared" si="3"/>
        <v>20</v>
      </c>
      <c r="K69" s="117" t="str">
        <f t="shared" si="5"/>
        <v>$4.00</v>
      </c>
      <c r="L69" s="133" t="str">
        <f t="shared" si="6"/>
        <v>0</v>
      </c>
      <c r="M69" s="109">
        <f>Table218[[#This Row],[Regular Worked Hours (Excludes OT and nonworked STAT)]]+Table217[[#This Row],[Hours to Date - Cannot Exceed 640]]</f>
        <v>0</v>
      </c>
    </row>
    <row r="70" spans="1:13" s="110" customFormat="1" ht="30.75" customHeight="1" x14ac:dyDescent="0.25">
      <c r="A70" s="119">
        <f>'Information Sheet-COMPLETE 1st'!A77</f>
        <v>0</v>
      </c>
      <c r="B70" s="108">
        <f>'Information Sheet-COMPLETE 1st'!B77</f>
        <v>0</v>
      </c>
      <c r="C70" s="2"/>
      <c r="D70" s="7">
        <f>Table217[[#This Row],[Employee''s Essential Occupation; update if required]]</f>
        <v>0</v>
      </c>
      <c r="E70" s="118">
        <f t="shared" si="8"/>
        <v>1</v>
      </c>
      <c r="F70" s="118">
        <f t="shared" si="8"/>
        <v>0</v>
      </c>
      <c r="G70" s="82"/>
      <c r="H70" s="116">
        <f>Table217[[#This Row],[Hourly Rate             (no less than $13.71, no more than $20.00); update if required]]</f>
        <v>0</v>
      </c>
      <c r="I70" s="84">
        <v>0</v>
      </c>
      <c r="J70" s="117">
        <f t="shared" si="3"/>
        <v>20</v>
      </c>
      <c r="K70" s="117" t="str">
        <f t="shared" ref="K70:K101" si="9">IF(AND(J70&lt;=3.99,L77&gt;(-100)),J70,"$4.00")</f>
        <v>$4.00</v>
      </c>
      <c r="L70" s="133" t="str">
        <f t="shared" ref="L70:L101" si="10">IF(OR(H70&gt;19.99,H70&lt;13.71),"0",I70*K70)</f>
        <v>0</v>
      </c>
      <c r="M70" s="109">
        <f>Table218[[#This Row],[Regular Worked Hours (Excludes OT and nonworked STAT)]]+Table217[[#This Row],[Hours to Date - Cannot Exceed 640]]</f>
        <v>0</v>
      </c>
    </row>
    <row r="71" spans="1:13" s="110" customFormat="1" ht="30.75" customHeight="1" x14ac:dyDescent="0.25">
      <c r="A71" s="119">
        <f>'Information Sheet-COMPLETE 1st'!A78</f>
        <v>0</v>
      </c>
      <c r="B71" s="108">
        <f>'Information Sheet-COMPLETE 1st'!B78</f>
        <v>0</v>
      </c>
      <c r="C71" s="2"/>
      <c r="D71" s="7">
        <f>Table217[[#This Row],[Employee''s Essential Occupation; update if required]]</f>
        <v>0</v>
      </c>
      <c r="E71" s="118">
        <f t="shared" ref="E71:F86" si="11">E70</f>
        <v>1</v>
      </c>
      <c r="F71" s="118">
        <f t="shared" si="11"/>
        <v>0</v>
      </c>
      <c r="G71" s="82"/>
      <c r="H71" s="116">
        <f>Table217[[#This Row],[Hourly Rate             (no less than $13.71, no more than $20.00); update if required]]</f>
        <v>0</v>
      </c>
      <c r="I71" s="84">
        <v>0</v>
      </c>
      <c r="J71" s="117">
        <f t="shared" si="3"/>
        <v>20</v>
      </c>
      <c r="K71" s="117" t="str">
        <f t="shared" si="9"/>
        <v>$4.00</v>
      </c>
      <c r="L71" s="133" t="str">
        <f t="shared" si="10"/>
        <v>0</v>
      </c>
      <c r="M71" s="109">
        <f>Table218[[#This Row],[Regular Worked Hours (Excludes OT and nonworked STAT)]]+Table217[[#This Row],[Hours to Date - Cannot Exceed 640]]</f>
        <v>0</v>
      </c>
    </row>
    <row r="72" spans="1:13" s="110" customFormat="1" ht="30.75" customHeight="1" x14ac:dyDescent="0.25">
      <c r="A72" s="119">
        <f>'Information Sheet-COMPLETE 1st'!A79</f>
        <v>0</v>
      </c>
      <c r="B72" s="108">
        <f>'Information Sheet-COMPLETE 1st'!B79</f>
        <v>0</v>
      </c>
      <c r="C72" s="2"/>
      <c r="D72" s="7">
        <f>Table217[[#This Row],[Employee''s Essential Occupation; update if required]]</f>
        <v>0</v>
      </c>
      <c r="E72" s="118">
        <f t="shared" si="11"/>
        <v>1</v>
      </c>
      <c r="F72" s="118">
        <f t="shared" si="11"/>
        <v>0</v>
      </c>
      <c r="G72" s="82"/>
      <c r="H72" s="116">
        <f>Table217[[#This Row],[Hourly Rate             (no less than $13.71, no more than $20.00); update if required]]</f>
        <v>0</v>
      </c>
      <c r="I72" s="84">
        <v>0</v>
      </c>
      <c r="J72" s="117">
        <f t="shared" si="3"/>
        <v>20</v>
      </c>
      <c r="K72" s="117" t="str">
        <f t="shared" si="9"/>
        <v>$4.00</v>
      </c>
      <c r="L72" s="133" t="str">
        <f t="shared" si="10"/>
        <v>0</v>
      </c>
      <c r="M72" s="109">
        <f>Table218[[#This Row],[Regular Worked Hours (Excludes OT and nonworked STAT)]]+Table217[[#This Row],[Hours to Date - Cannot Exceed 640]]</f>
        <v>0</v>
      </c>
    </row>
    <row r="73" spans="1:13" s="110" customFormat="1" ht="30.75" customHeight="1" x14ac:dyDescent="0.25">
      <c r="A73" s="119">
        <f>'Information Sheet-COMPLETE 1st'!A80</f>
        <v>0</v>
      </c>
      <c r="B73" s="108">
        <f>'Information Sheet-COMPLETE 1st'!B80</f>
        <v>0</v>
      </c>
      <c r="C73" s="2"/>
      <c r="D73" s="7">
        <f>Table217[[#This Row],[Employee''s Essential Occupation; update if required]]</f>
        <v>0</v>
      </c>
      <c r="E73" s="118">
        <f t="shared" si="11"/>
        <v>1</v>
      </c>
      <c r="F73" s="118">
        <f t="shared" si="11"/>
        <v>0</v>
      </c>
      <c r="G73" s="82"/>
      <c r="H73" s="116">
        <f>Table217[[#This Row],[Hourly Rate             (no less than $13.71, no more than $20.00); update if required]]</f>
        <v>0</v>
      </c>
      <c r="I73" s="84">
        <v>0</v>
      </c>
      <c r="J73" s="117">
        <f t="shared" si="3"/>
        <v>20</v>
      </c>
      <c r="K73" s="117" t="str">
        <f t="shared" si="9"/>
        <v>$4.00</v>
      </c>
      <c r="L73" s="133" t="str">
        <f t="shared" si="10"/>
        <v>0</v>
      </c>
      <c r="M73" s="109">
        <f>Table218[[#This Row],[Regular Worked Hours (Excludes OT and nonworked STAT)]]+Table217[[#This Row],[Hours to Date - Cannot Exceed 640]]</f>
        <v>0</v>
      </c>
    </row>
    <row r="74" spans="1:13" s="110" customFormat="1" ht="30.75" customHeight="1" x14ac:dyDescent="0.25">
      <c r="A74" s="119">
        <f>'Information Sheet-COMPLETE 1st'!A81</f>
        <v>0</v>
      </c>
      <c r="B74" s="108">
        <f>'Information Sheet-COMPLETE 1st'!B81</f>
        <v>0</v>
      </c>
      <c r="C74" s="2"/>
      <c r="D74" s="7">
        <f>Table217[[#This Row],[Employee''s Essential Occupation; update if required]]</f>
        <v>0</v>
      </c>
      <c r="E74" s="118">
        <f t="shared" si="11"/>
        <v>1</v>
      </c>
      <c r="F74" s="118">
        <f t="shared" si="11"/>
        <v>0</v>
      </c>
      <c r="G74" s="82"/>
      <c r="H74" s="116">
        <f>Table217[[#This Row],[Hourly Rate             (no less than $13.71, no more than $20.00); update if required]]</f>
        <v>0</v>
      </c>
      <c r="I74" s="84">
        <v>0</v>
      </c>
      <c r="J74" s="117">
        <f t="shared" ref="J74:J106" si="12">20-H74</f>
        <v>20</v>
      </c>
      <c r="K74" s="117" t="str">
        <f t="shared" si="9"/>
        <v>$4.00</v>
      </c>
      <c r="L74" s="133" t="str">
        <f t="shared" si="10"/>
        <v>0</v>
      </c>
      <c r="M74" s="109">
        <f>Table218[[#This Row],[Regular Worked Hours (Excludes OT and nonworked STAT)]]+Table217[[#This Row],[Hours to Date - Cannot Exceed 640]]</f>
        <v>0</v>
      </c>
    </row>
    <row r="75" spans="1:13" s="110" customFormat="1" ht="30.75" customHeight="1" x14ac:dyDescent="0.25">
      <c r="A75" s="119">
        <f>'Information Sheet-COMPLETE 1st'!A82</f>
        <v>0</v>
      </c>
      <c r="B75" s="108">
        <f>'Information Sheet-COMPLETE 1st'!B82</f>
        <v>0</v>
      </c>
      <c r="C75" s="2"/>
      <c r="D75" s="7">
        <f>Table217[[#This Row],[Employee''s Essential Occupation; update if required]]</f>
        <v>0</v>
      </c>
      <c r="E75" s="118">
        <f t="shared" si="11"/>
        <v>1</v>
      </c>
      <c r="F75" s="118">
        <f t="shared" si="11"/>
        <v>0</v>
      </c>
      <c r="G75" s="82"/>
      <c r="H75" s="116">
        <f>Table217[[#This Row],[Hourly Rate             (no less than $13.71, no more than $20.00); update if required]]</f>
        <v>0</v>
      </c>
      <c r="I75" s="84">
        <v>0</v>
      </c>
      <c r="J75" s="117">
        <f t="shared" si="12"/>
        <v>20</v>
      </c>
      <c r="K75" s="117" t="str">
        <f t="shared" si="9"/>
        <v>$4.00</v>
      </c>
      <c r="L75" s="133" t="str">
        <f t="shared" si="10"/>
        <v>0</v>
      </c>
      <c r="M75" s="109">
        <f>Table218[[#This Row],[Regular Worked Hours (Excludes OT and nonworked STAT)]]+Table217[[#This Row],[Hours to Date - Cannot Exceed 640]]</f>
        <v>0</v>
      </c>
    </row>
    <row r="76" spans="1:13" s="110" customFormat="1" ht="30.75" customHeight="1" x14ac:dyDescent="0.25">
      <c r="A76" s="119">
        <f>'Information Sheet-COMPLETE 1st'!A83</f>
        <v>0</v>
      </c>
      <c r="B76" s="108">
        <f>'Information Sheet-COMPLETE 1st'!B83</f>
        <v>0</v>
      </c>
      <c r="C76" s="2"/>
      <c r="D76" s="7">
        <f>Table217[[#This Row],[Employee''s Essential Occupation; update if required]]</f>
        <v>0</v>
      </c>
      <c r="E76" s="118">
        <f t="shared" si="11"/>
        <v>1</v>
      </c>
      <c r="F76" s="118">
        <f t="shared" si="11"/>
        <v>0</v>
      </c>
      <c r="G76" s="82"/>
      <c r="H76" s="116">
        <f>Table217[[#This Row],[Hourly Rate             (no less than $13.71, no more than $20.00); update if required]]</f>
        <v>0</v>
      </c>
      <c r="I76" s="84">
        <v>0</v>
      </c>
      <c r="J76" s="117">
        <f t="shared" si="12"/>
        <v>20</v>
      </c>
      <c r="K76" s="117" t="str">
        <f t="shared" si="9"/>
        <v>$4.00</v>
      </c>
      <c r="L76" s="133" t="str">
        <f t="shared" si="10"/>
        <v>0</v>
      </c>
      <c r="M76" s="109">
        <f>Table218[[#This Row],[Regular Worked Hours (Excludes OT and nonworked STAT)]]+Table217[[#This Row],[Hours to Date - Cannot Exceed 640]]</f>
        <v>0</v>
      </c>
    </row>
    <row r="77" spans="1:13" s="110" customFormat="1" ht="30.75" customHeight="1" x14ac:dyDescent="0.25">
      <c r="A77" s="119">
        <f>'Information Sheet-COMPLETE 1st'!A84</f>
        <v>0</v>
      </c>
      <c r="B77" s="108">
        <f>'Information Sheet-COMPLETE 1st'!B84</f>
        <v>0</v>
      </c>
      <c r="C77" s="2"/>
      <c r="D77" s="7">
        <f>Table217[[#This Row],[Employee''s Essential Occupation; update if required]]</f>
        <v>0</v>
      </c>
      <c r="E77" s="118">
        <f t="shared" si="11"/>
        <v>1</v>
      </c>
      <c r="F77" s="118">
        <f t="shared" si="11"/>
        <v>0</v>
      </c>
      <c r="G77" s="82"/>
      <c r="H77" s="116">
        <f>Table217[[#This Row],[Hourly Rate             (no less than $13.71, no more than $20.00); update if required]]</f>
        <v>0</v>
      </c>
      <c r="I77" s="84">
        <v>0</v>
      </c>
      <c r="J77" s="117">
        <f t="shared" si="12"/>
        <v>20</v>
      </c>
      <c r="K77" s="117" t="str">
        <f t="shared" si="9"/>
        <v>$4.00</v>
      </c>
      <c r="L77" s="133" t="str">
        <f t="shared" si="10"/>
        <v>0</v>
      </c>
      <c r="M77" s="109">
        <f>Table218[[#This Row],[Regular Worked Hours (Excludes OT and nonworked STAT)]]+Table217[[#This Row],[Hours to Date - Cannot Exceed 640]]</f>
        <v>0</v>
      </c>
    </row>
    <row r="78" spans="1:13" s="110" customFormat="1" ht="30.75" customHeight="1" x14ac:dyDescent="0.25">
      <c r="A78" s="119">
        <f>'Information Sheet-COMPLETE 1st'!A85</f>
        <v>0</v>
      </c>
      <c r="B78" s="108">
        <f>'Information Sheet-COMPLETE 1st'!B85</f>
        <v>0</v>
      </c>
      <c r="C78" s="2"/>
      <c r="D78" s="7">
        <f>Table217[[#This Row],[Employee''s Essential Occupation; update if required]]</f>
        <v>0</v>
      </c>
      <c r="E78" s="118">
        <f t="shared" si="11"/>
        <v>1</v>
      </c>
      <c r="F78" s="118">
        <f t="shared" si="11"/>
        <v>0</v>
      </c>
      <c r="G78" s="82"/>
      <c r="H78" s="116">
        <f>Table217[[#This Row],[Hourly Rate             (no less than $13.71, no more than $20.00); update if required]]</f>
        <v>0</v>
      </c>
      <c r="I78" s="84">
        <v>0</v>
      </c>
      <c r="J78" s="117">
        <f t="shared" si="12"/>
        <v>20</v>
      </c>
      <c r="K78" s="117" t="str">
        <f t="shared" si="9"/>
        <v>$4.00</v>
      </c>
      <c r="L78" s="133" t="str">
        <f t="shared" si="10"/>
        <v>0</v>
      </c>
      <c r="M78" s="109">
        <f>Table218[[#This Row],[Regular Worked Hours (Excludes OT and nonworked STAT)]]+Table217[[#This Row],[Hours to Date - Cannot Exceed 640]]</f>
        <v>0</v>
      </c>
    </row>
    <row r="79" spans="1:13" s="110" customFormat="1" ht="30.75" customHeight="1" x14ac:dyDescent="0.25">
      <c r="A79" s="119">
        <f>'Information Sheet-COMPLETE 1st'!A86</f>
        <v>0</v>
      </c>
      <c r="B79" s="108">
        <f>'Information Sheet-COMPLETE 1st'!B86</f>
        <v>0</v>
      </c>
      <c r="C79" s="2"/>
      <c r="D79" s="7">
        <f>Table217[[#This Row],[Employee''s Essential Occupation; update if required]]</f>
        <v>0</v>
      </c>
      <c r="E79" s="118">
        <f t="shared" si="11"/>
        <v>1</v>
      </c>
      <c r="F79" s="118">
        <f t="shared" si="11"/>
        <v>0</v>
      </c>
      <c r="G79" s="82"/>
      <c r="H79" s="116">
        <f>Table217[[#This Row],[Hourly Rate             (no less than $13.71, no more than $20.00); update if required]]</f>
        <v>0</v>
      </c>
      <c r="I79" s="84">
        <v>0</v>
      </c>
      <c r="J79" s="117">
        <f t="shared" si="12"/>
        <v>20</v>
      </c>
      <c r="K79" s="117" t="str">
        <f t="shared" si="9"/>
        <v>$4.00</v>
      </c>
      <c r="L79" s="133" t="str">
        <f t="shared" si="10"/>
        <v>0</v>
      </c>
      <c r="M79" s="109">
        <f>Table218[[#This Row],[Regular Worked Hours (Excludes OT and nonworked STAT)]]+Table217[[#This Row],[Hours to Date - Cannot Exceed 640]]</f>
        <v>0</v>
      </c>
    </row>
    <row r="80" spans="1:13" s="110" customFormat="1" ht="30.75" customHeight="1" x14ac:dyDescent="0.25">
      <c r="A80" s="119">
        <f>'Information Sheet-COMPLETE 1st'!A87</f>
        <v>0</v>
      </c>
      <c r="B80" s="108">
        <f>'Information Sheet-COMPLETE 1st'!B87</f>
        <v>0</v>
      </c>
      <c r="C80" s="2"/>
      <c r="D80" s="7">
        <f>Table217[[#This Row],[Employee''s Essential Occupation; update if required]]</f>
        <v>0</v>
      </c>
      <c r="E80" s="118">
        <f t="shared" si="11"/>
        <v>1</v>
      </c>
      <c r="F80" s="118">
        <f t="shared" si="11"/>
        <v>0</v>
      </c>
      <c r="G80" s="82"/>
      <c r="H80" s="116">
        <f>Table217[[#This Row],[Hourly Rate             (no less than $13.71, no more than $20.00); update if required]]</f>
        <v>0</v>
      </c>
      <c r="I80" s="84">
        <v>0</v>
      </c>
      <c r="J80" s="117">
        <f t="shared" si="12"/>
        <v>20</v>
      </c>
      <c r="K80" s="117" t="str">
        <f t="shared" si="9"/>
        <v>$4.00</v>
      </c>
      <c r="L80" s="133" t="str">
        <f t="shared" si="10"/>
        <v>0</v>
      </c>
      <c r="M80" s="109">
        <f>Table218[[#This Row],[Regular Worked Hours (Excludes OT and nonworked STAT)]]+Table217[[#This Row],[Hours to Date - Cannot Exceed 640]]</f>
        <v>0</v>
      </c>
    </row>
    <row r="81" spans="1:13" s="110" customFormat="1" ht="30.75" customHeight="1" x14ac:dyDescent="0.25">
      <c r="A81" s="119">
        <f>'Information Sheet-COMPLETE 1st'!A88</f>
        <v>0</v>
      </c>
      <c r="B81" s="108">
        <f>'Information Sheet-COMPLETE 1st'!B88</f>
        <v>0</v>
      </c>
      <c r="C81" s="2"/>
      <c r="D81" s="7">
        <f>Table217[[#This Row],[Employee''s Essential Occupation; update if required]]</f>
        <v>0</v>
      </c>
      <c r="E81" s="118">
        <f t="shared" si="11"/>
        <v>1</v>
      </c>
      <c r="F81" s="118">
        <f t="shared" si="11"/>
        <v>0</v>
      </c>
      <c r="G81" s="82"/>
      <c r="H81" s="116">
        <f>Table217[[#This Row],[Hourly Rate             (no less than $13.71, no more than $20.00); update if required]]</f>
        <v>0</v>
      </c>
      <c r="I81" s="84">
        <v>0</v>
      </c>
      <c r="J81" s="117">
        <f t="shared" si="12"/>
        <v>20</v>
      </c>
      <c r="K81" s="117" t="str">
        <f t="shared" si="9"/>
        <v>$4.00</v>
      </c>
      <c r="L81" s="133" t="str">
        <f t="shared" si="10"/>
        <v>0</v>
      </c>
      <c r="M81" s="109">
        <f>Table218[[#This Row],[Regular Worked Hours (Excludes OT and nonworked STAT)]]+Table217[[#This Row],[Hours to Date - Cannot Exceed 640]]</f>
        <v>0</v>
      </c>
    </row>
    <row r="82" spans="1:13" s="110" customFormat="1" ht="30.75" customHeight="1" x14ac:dyDescent="0.25">
      <c r="A82" s="119">
        <f>'Information Sheet-COMPLETE 1st'!A89</f>
        <v>0</v>
      </c>
      <c r="B82" s="108">
        <f>'Information Sheet-COMPLETE 1st'!B89</f>
        <v>0</v>
      </c>
      <c r="C82" s="2"/>
      <c r="D82" s="7">
        <f>Table217[[#This Row],[Employee''s Essential Occupation; update if required]]</f>
        <v>0</v>
      </c>
      <c r="E82" s="118">
        <f t="shared" si="11"/>
        <v>1</v>
      </c>
      <c r="F82" s="118">
        <f t="shared" si="11"/>
        <v>0</v>
      </c>
      <c r="G82" s="82"/>
      <c r="H82" s="116">
        <f>Table217[[#This Row],[Hourly Rate             (no less than $13.71, no more than $20.00); update if required]]</f>
        <v>0</v>
      </c>
      <c r="I82" s="84">
        <v>0</v>
      </c>
      <c r="J82" s="117">
        <f t="shared" si="12"/>
        <v>20</v>
      </c>
      <c r="K82" s="117" t="str">
        <f t="shared" si="9"/>
        <v>$4.00</v>
      </c>
      <c r="L82" s="133" t="str">
        <f t="shared" si="10"/>
        <v>0</v>
      </c>
      <c r="M82" s="109">
        <f>Table218[[#This Row],[Regular Worked Hours (Excludes OT and nonworked STAT)]]+Table217[[#This Row],[Hours to Date - Cannot Exceed 640]]</f>
        <v>0</v>
      </c>
    </row>
    <row r="83" spans="1:13" s="110" customFormat="1" ht="30.75" customHeight="1" x14ac:dyDescent="0.25">
      <c r="A83" s="119">
        <f>'Information Sheet-COMPLETE 1st'!A90</f>
        <v>0</v>
      </c>
      <c r="B83" s="108">
        <f>'Information Sheet-COMPLETE 1st'!B90</f>
        <v>0</v>
      </c>
      <c r="C83" s="2"/>
      <c r="D83" s="7">
        <f>Table217[[#This Row],[Employee''s Essential Occupation; update if required]]</f>
        <v>0</v>
      </c>
      <c r="E83" s="118">
        <f t="shared" si="11"/>
        <v>1</v>
      </c>
      <c r="F83" s="118">
        <f t="shared" si="11"/>
        <v>0</v>
      </c>
      <c r="G83" s="82"/>
      <c r="H83" s="116">
        <f>Table217[[#This Row],[Hourly Rate             (no less than $13.71, no more than $20.00); update if required]]</f>
        <v>0</v>
      </c>
      <c r="I83" s="84">
        <v>0</v>
      </c>
      <c r="J83" s="117">
        <f t="shared" si="12"/>
        <v>20</v>
      </c>
      <c r="K83" s="117" t="str">
        <f t="shared" si="9"/>
        <v>$4.00</v>
      </c>
      <c r="L83" s="133" t="str">
        <f t="shared" si="10"/>
        <v>0</v>
      </c>
      <c r="M83" s="109">
        <f>Table218[[#This Row],[Regular Worked Hours (Excludes OT and nonworked STAT)]]+Table217[[#This Row],[Hours to Date - Cannot Exceed 640]]</f>
        <v>0</v>
      </c>
    </row>
    <row r="84" spans="1:13" s="110" customFormat="1" ht="30.75" customHeight="1" x14ac:dyDescent="0.25">
      <c r="A84" s="119">
        <f>'Information Sheet-COMPLETE 1st'!A91</f>
        <v>0</v>
      </c>
      <c r="B84" s="108">
        <f>'Information Sheet-COMPLETE 1st'!B91</f>
        <v>0</v>
      </c>
      <c r="C84" s="2"/>
      <c r="D84" s="7">
        <f>Table217[[#This Row],[Employee''s Essential Occupation; update if required]]</f>
        <v>0</v>
      </c>
      <c r="E84" s="118">
        <f t="shared" si="11"/>
        <v>1</v>
      </c>
      <c r="F84" s="118">
        <f t="shared" si="11"/>
        <v>0</v>
      </c>
      <c r="G84" s="82"/>
      <c r="H84" s="116">
        <f>Table217[[#This Row],[Hourly Rate             (no less than $13.71, no more than $20.00); update if required]]</f>
        <v>0</v>
      </c>
      <c r="I84" s="84">
        <v>0</v>
      </c>
      <c r="J84" s="117">
        <f t="shared" si="12"/>
        <v>20</v>
      </c>
      <c r="K84" s="117" t="str">
        <f t="shared" si="9"/>
        <v>$4.00</v>
      </c>
      <c r="L84" s="133" t="str">
        <f t="shared" si="10"/>
        <v>0</v>
      </c>
      <c r="M84" s="109">
        <f>Table218[[#This Row],[Regular Worked Hours (Excludes OT and nonworked STAT)]]+Table217[[#This Row],[Hours to Date - Cannot Exceed 640]]</f>
        <v>0</v>
      </c>
    </row>
    <row r="85" spans="1:13" s="110" customFormat="1" ht="30.75" customHeight="1" x14ac:dyDescent="0.25">
      <c r="A85" s="119">
        <f>'Information Sheet-COMPLETE 1st'!A92</f>
        <v>0</v>
      </c>
      <c r="B85" s="108">
        <f>'Information Sheet-COMPLETE 1st'!B92</f>
        <v>0</v>
      </c>
      <c r="C85" s="2"/>
      <c r="D85" s="7">
        <f>Table217[[#This Row],[Employee''s Essential Occupation; update if required]]</f>
        <v>0</v>
      </c>
      <c r="E85" s="118">
        <f t="shared" si="11"/>
        <v>1</v>
      </c>
      <c r="F85" s="118">
        <f t="shared" si="11"/>
        <v>0</v>
      </c>
      <c r="G85" s="82"/>
      <c r="H85" s="116">
        <f>Table217[[#This Row],[Hourly Rate             (no less than $13.71, no more than $20.00); update if required]]</f>
        <v>0</v>
      </c>
      <c r="I85" s="84">
        <v>0</v>
      </c>
      <c r="J85" s="117">
        <f t="shared" si="12"/>
        <v>20</v>
      </c>
      <c r="K85" s="117" t="str">
        <f t="shared" si="9"/>
        <v>$4.00</v>
      </c>
      <c r="L85" s="133" t="str">
        <f t="shared" si="10"/>
        <v>0</v>
      </c>
      <c r="M85" s="109">
        <f>Table218[[#This Row],[Regular Worked Hours (Excludes OT and nonworked STAT)]]+Table217[[#This Row],[Hours to Date - Cannot Exceed 640]]</f>
        <v>0</v>
      </c>
    </row>
    <row r="86" spans="1:13" s="110" customFormat="1" ht="30.75" customHeight="1" x14ac:dyDescent="0.25">
      <c r="A86" s="119">
        <f>'Information Sheet-COMPLETE 1st'!A93</f>
        <v>0</v>
      </c>
      <c r="B86" s="108">
        <f>'Information Sheet-COMPLETE 1st'!B93</f>
        <v>0</v>
      </c>
      <c r="C86" s="2"/>
      <c r="D86" s="7">
        <f>Table217[[#This Row],[Employee''s Essential Occupation; update if required]]</f>
        <v>0</v>
      </c>
      <c r="E86" s="118">
        <f t="shared" si="11"/>
        <v>1</v>
      </c>
      <c r="F86" s="118">
        <f t="shared" si="11"/>
        <v>0</v>
      </c>
      <c r="G86" s="82"/>
      <c r="H86" s="116">
        <f>Table217[[#This Row],[Hourly Rate             (no less than $13.71, no more than $20.00); update if required]]</f>
        <v>0</v>
      </c>
      <c r="I86" s="84">
        <v>0</v>
      </c>
      <c r="J86" s="117">
        <f t="shared" si="12"/>
        <v>20</v>
      </c>
      <c r="K86" s="117" t="str">
        <f t="shared" si="9"/>
        <v>$4.00</v>
      </c>
      <c r="L86" s="133" t="str">
        <f t="shared" si="10"/>
        <v>0</v>
      </c>
      <c r="M86" s="109">
        <f>Table218[[#This Row],[Regular Worked Hours (Excludes OT and nonworked STAT)]]+Table217[[#This Row],[Hours to Date - Cannot Exceed 640]]</f>
        <v>0</v>
      </c>
    </row>
    <row r="87" spans="1:13" s="110" customFormat="1" ht="30.75" customHeight="1" x14ac:dyDescent="0.25">
      <c r="A87" s="119">
        <f>'Information Sheet-COMPLETE 1st'!A94</f>
        <v>0</v>
      </c>
      <c r="B87" s="108">
        <f>'Information Sheet-COMPLETE 1st'!B94</f>
        <v>0</v>
      </c>
      <c r="C87" s="2"/>
      <c r="D87" s="7">
        <f>Table217[[#This Row],[Employee''s Essential Occupation; update if required]]</f>
        <v>0</v>
      </c>
      <c r="E87" s="118">
        <f t="shared" ref="E87:F102" si="13">E86</f>
        <v>1</v>
      </c>
      <c r="F87" s="118">
        <f t="shared" si="13"/>
        <v>0</v>
      </c>
      <c r="G87" s="82"/>
      <c r="H87" s="116">
        <f>Table217[[#This Row],[Hourly Rate             (no less than $13.71, no more than $20.00); update if required]]</f>
        <v>0</v>
      </c>
      <c r="I87" s="84">
        <v>0</v>
      </c>
      <c r="J87" s="117">
        <f t="shared" si="12"/>
        <v>20</v>
      </c>
      <c r="K87" s="117" t="str">
        <f t="shared" si="9"/>
        <v>$4.00</v>
      </c>
      <c r="L87" s="133" t="str">
        <f t="shared" si="10"/>
        <v>0</v>
      </c>
      <c r="M87" s="109">
        <f>Table218[[#This Row],[Regular Worked Hours (Excludes OT and nonworked STAT)]]+Table217[[#This Row],[Hours to Date - Cannot Exceed 640]]</f>
        <v>0</v>
      </c>
    </row>
    <row r="88" spans="1:13" s="110" customFormat="1" ht="30.75" customHeight="1" x14ac:dyDescent="0.25">
      <c r="A88" s="119">
        <f>'Information Sheet-COMPLETE 1st'!A95</f>
        <v>0</v>
      </c>
      <c r="B88" s="108">
        <f>'Information Sheet-COMPLETE 1st'!B95</f>
        <v>0</v>
      </c>
      <c r="C88" s="2"/>
      <c r="D88" s="7">
        <f>Table217[[#This Row],[Employee''s Essential Occupation; update if required]]</f>
        <v>0</v>
      </c>
      <c r="E88" s="118">
        <f t="shared" si="13"/>
        <v>1</v>
      </c>
      <c r="F88" s="118">
        <f t="shared" si="13"/>
        <v>0</v>
      </c>
      <c r="G88" s="82"/>
      <c r="H88" s="116">
        <f>Table217[[#This Row],[Hourly Rate             (no less than $13.71, no more than $20.00); update if required]]</f>
        <v>0</v>
      </c>
      <c r="I88" s="84">
        <v>0</v>
      </c>
      <c r="J88" s="117">
        <f t="shared" si="12"/>
        <v>20</v>
      </c>
      <c r="K88" s="117" t="str">
        <f t="shared" si="9"/>
        <v>$4.00</v>
      </c>
      <c r="L88" s="133" t="str">
        <f t="shared" si="10"/>
        <v>0</v>
      </c>
      <c r="M88" s="109">
        <f>Table218[[#This Row],[Regular Worked Hours (Excludes OT and nonworked STAT)]]+Table217[[#This Row],[Hours to Date - Cannot Exceed 640]]</f>
        <v>0</v>
      </c>
    </row>
    <row r="89" spans="1:13" s="110" customFormat="1" ht="30.75" customHeight="1" x14ac:dyDescent="0.25">
      <c r="A89" s="119">
        <f>'Information Sheet-COMPLETE 1st'!A96</f>
        <v>0</v>
      </c>
      <c r="B89" s="108">
        <f>'Information Sheet-COMPLETE 1st'!B96</f>
        <v>0</v>
      </c>
      <c r="C89" s="2"/>
      <c r="D89" s="7">
        <f>Table217[[#This Row],[Employee''s Essential Occupation; update if required]]</f>
        <v>0</v>
      </c>
      <c r="E89" s="118">
        <f t="shared" si="13"/>
        <v>1</v>
      </c>
      <c r="F89" s="118">
        <f t="shared" si="13"/>
        <v>0</v>
      </c>
      <c r="G89" s="82"/>
      <c r="H89" s="116">
        <f>Table217[[#This Row],[Hourly Rate             (no less than $13.71, no more than $20.00); update if required]]</f>
        <v>0</v>
      </c>
      <c r="I89" s="84">
        <v>0</v>
      </c>
      <c r="J89" s="117">
        <f t="shared" si="12"/>
        <v>20</v>
      </c>
      <c r="K89" s="117" t="str">
        <f t="shared" si="9"/>
        <v>$4.00</v>
      </c>
      <c r="L89" s="133" t="str">
        <f t="shared" si="10"/>
        <v>0</v>
      </c>
      <c r="M89" s="109">
        <f>Table218[[#This Row],[Regular Worked Hours (Excludes OT and nonworked STAT)]]+Table217[[#This Row],[Hours to Date - Cannot Exceed 640]]</f>
        <v>0</v>
      </c>
    </row>
    <row r="90" spans="1:13" s="110" customFormat="1" ht="30.75" customHeight="1" x14ac:dyDescent="0.25">
      <c r="A90" s="119">
        <f>'Information Sheet-COMPLETE 1st'!A97</f>
        <v>0</v>
      </c>
      <c r="B90" s="108">
        <f>'Information Sheet-COMPLETE 1st'!B97</f>
        <v>0</v>
      </c>
      <c r="C90" s="2"/>
      <c r="D90" s="7">
        <f>Table217[[#This Row],[Employee''s Essential Occupation; update if required]]</f>
        <v>0</v>
      </c>
      <c r="E90" s="118">
        <f t="shared" si="13"/>
        <v>1</v>
      </c>
      <c r="F90" s="118">
        <f t="shared" si="13"/>
        <v>0</v>
      </c>
      <c r="G90" s="82"/>
      <c r="H90" s="116">
        <f>Table217[[#This Row],[Hourly Rate             (no less than $13.71, no more than $20.00); update if required]]</f>
        <v>0</v>
      </c>
      <c r="I90" s="84">
        <v>0</v>
      </c>
      <c r="J90" s="117">
        <f t="shared" si="12"/>
        <v>20</v>
      </c>
      <c r="K90" s="117" t="str">
        <f t="shared" si="9"/>
        <v>$4.00</v>
      </c>
      <c r="L90" s="133" t="str">
        <f t="shared" si="10"/>
        <v>0</v>
      </c>
      <c r="M90" s="109">
        <f>Table218[[#This Row],[Regular Worked Hours (Excludes OT and nonworked STAT)]]+Table217[[#This Row],[Hours to Date - Cannot Exceed 640]]</f>
        <v>0</v>
      </c>
    </row>
    <row r="91" spans="1:13" s="110" customFormat="1" ht="30.75" customHeight="1" x14ac:dyDescent="0.25">
      <c r="A91" s="119">
        <f>'Information Sheet-COMPLETE 1st'!A98</f>
        <v>0</v>
      </c>
      <c r="B91" s="108">
        <f>'Information Sheet-COMPLETE 1st'!B98</f>
        <v>0</v>
      </c>
      <c r="C91" s="2"/>
      <c r="D91" s="7">
        <f>Table217[[#This Row],[Employee''s Essential Occupation; update if required]]</f>
        <v>0</v>
      </c>
      <c r="E91" s="118">
        <f t="shared" si="13"/>
        <v>1</v>
      </c>
      <c r="F91" s="118">
        <f t="shared" si="13"/>
        <v>0</v>
      </c>
      <c r="G91" s="82"/>
      <c r="H91" s="116">
        <f>Table217[[#This Row],[Hourly Rate             (no less than $13.71, no more than $20.00); update if required]]</f>
        <v>0</v>
      </c>
      <c r="I91" s="84">
        <v>0</v>
      </c>
      <c r="J91" s="117">
        <f t="shared" si="12"/>
        <v>20</v>
      </c>
      <c r="K91" s="117" t="str">
        <f t="shared" si="9"/>
        <v>$4.00</v>
      </c>
      <c r="L91" s="133" t="str">
        <f t="shared" si="10"/>
        <v>0</v>
      </c>
      <c r="M91" s="109">
        <f>Table218[[#This Row],[Regular Worked Hours (Excludes OT and nonworked STAT)]]+Table217[[#This Row],[Hours to Date - Cannot Exceed 640]]</f>
        <v>0</v>
      </c>
    </row>
    <row r="92" spans="1:13" s="110" customFormat="1" ht="30.75" customHeight="1" x14ac:dyDescent="0.25">
      <c r="A92" s="119">
        <f>'Information Sheet-COMPLETE 1st'!A99</f>
        <v>0</v>
      </c>
      <c r="B92" s="108">
        <f>'Information Sheet-COMPLETE 1st'!B99</f>
        <v>0</v>
      </c>
      <c r="C92" s="2"/>
      <c r="D92" s="7">
        <f>Table217[[#This Row],[Employee''s Essential Occupation; update if required]]</f>
        <v>0</v>
      </c>
      <c r="E92" s="118">
        <f t="shared" si="13"/>
        <v>1</v>
      </c>
      <c r="F92" s="118">
        <f t="shared" si="13"/>
        <v>0</v>
      </c>
      <c r="G92" s="82"/>
      <c r="H92" s="116">
        <f>Table217[[#This Row],[Hourly Rate             (no less than $13.71, no more than $20.00); update if required]]</f>
        <v>0</v>
      </c>
      <c r="I92" s="84">
        <v>0</v>
      </c>
      <c r="J92" s="117">
        <f t="shared" si="12"/>
        <v>20</v>
      </c>
      <c r="K92" s="117" t="str">
        <f t="shared" si="9"/>
        <v>$4.00</v>
      </c>
      <c r="L92" s="133" t="str">
        <f t="shared" si="10"/>
        <v>0</v>
      </c>
      <c r="M92" s="109">
        <f>Table218[[#This Row],[Regular Worked Hours (Excludes OT and nonworked STAT)]]+Table217[[#This Row],[Hours to Date - Cannot Exceed 640]]</f>
        <v>0</v>
      </c>
    </row>
    <row r="93" spans="1:13" s="110" customFormat="1" ht="30.75" customHeight="1" x14ac:dyDescent="0.25">
      <c r="A93" s="119">
        <f>'Information Sheet-COMPLETE 1st'!A100</f>
        <v>0</v>
      </c>
      <c r="B93" s="108">
        <f>'Information Sheet-COMPLETE 1st'!B100</f>
        <v>0</v>
      </c>
      <c r="C93" s="2"/>
      <c r="D93" s="7">
        <f>Table217[[#This Row],[Employee''s Essential Occupation; update if required]]</f>
        <v>0</v>
      </c>
      <c r="E93" s="118">
        <f t="shared" si="13"/>
        <v>1</v>
      </c>
      <c r="F93" s="118">
        <f t="shared" si="13"/>
        <v>0</v>
      </c>
      <c r="G93" s="82"/>
      <c r="H93" s="116">
        <f>Table217[[#This Row],[Hourly Rate             (no less than $13.71, no more than $20.00); update if required]]</f>
        <v>0</v>
      </c>
      <c r="I93" s="84">
        <v>0</v>
      </c>
      <c r="J93" s="117">
        <f t="shared" si="12"/>
        <v>20</v>
      </c>
      <c r="K93" s="117" t="str">
        <f t="shared" si="9"/>
        <v>$4.00</v>
      </c>
      <c r="L93" s="133" t="str">
        <f t="shared" si="10"/>
        <v>0</v>
      </c>
      <c r="M93" s="109">
        <f>Table218[[#This Row],[Regular Worked Hours (Excludes OT and nonworked STAT)]]+Table217[[#This Row],[Hours to Date - Cannot Exceed 640]]</f>
        <v>0</v>
      </c>
    </row>
    <row r="94" spans="1:13" s="110" customFormat="1" ht="30.75" customHeight="1" x14ac:dyDescent="0.25">
      <c r="A94" s="119">
        <f>'Information Sheet-COMPLETE 1st'!A101</f>
        <v>0</v>
      </c>
      <c r="B94" s="108">
        <f>'Information Sheet-COMPLETE 1st'!B101</f>
        <v>0</v>
      </c>
      <c r="C94" s="2"/>
      <c r="D94" s="7">
        <f>Table217[[#This Row],[Employee''s Essential Occupation; update if required]]</f>
        <v>0</v>
      </c>
      <c r="E94" s="118">
        <f t="shared" si="13"/>
        <v>1</v>
      </c>
      <c r="F94" s="118">
        <f t="shared" si="13"/>
        <v>0</v>
      </c>
      <c r="G94" s="82"/>
      <c r="H94" s="116">
        <f>Table217[[#This Row],[Hourly Rate             (no less than $13.71, no more than $20.00); update if required]]</f>
        <v>0</v>
      </c>
      <c r="I94" s="84">
        <v>0</v>
      </c>
      <c r="J94" s="117">
        <f t="shared" si="12"/>
        <v>20</v>
      </c>
      <c r="K94" s="117" t="str">
        <f t="shared" si="9"/>
        <v>$4.00</v>
      </c>
      <c r="L94" s="133" t="str">
        <f t="shared" si="10"/>
        <v>0</v>
      </c>
      <c r="M94" s="109">
        <f>Table218[[#This Row],[Regular Worked Hours (Excludes OT and nonworked STAT)]]+Table217[[#This Row],[Hours to Date - Cannot Exceed 640]]</f>
        <v>0</v>
      </c>
    </row>
    <row r="95" spans="1:13" s="110" customFormat="1" ht="30.75" customHeight="1" x14ac:dyDescent="0.25">
      <c r="A95" s="119">
        <f>'Information Sheet-COMPLETE 1st'!A102</f>
        <v>0</v>
      </c>
      <c r="B95" s="108">
        <f>'Information Sheet-COMPLETE 1st'!B102</f>
        <v>0</v>
      </c>
      <c r="C95" s="2"/>
      <c r="D95" s="7">
        <f>Table217[[#This Row],[Employee''s Essential Occupation; update if required]]</f>
        <v>0</v>
      </c>
      <c r="E95" s="118">
        <f t="shared" si="13"/>
        <v>1</v>
      </c>
      <c r="F95" s="118">
        <f t="shared" si="13"/>
        <v>0</v>
      </c>
      <c r="G95" s="82"/>
      <c r="H95" s="116">
        <f>Table217[[#This Row],[Hourly Rate             (no less than $13.71, no more than $20.00); update if required]]</f>
        <v>0</v>
      </c>
      <c r="I95" s="84">
        <v>0</v>
      </c>
      <c r="J95" s="117">
        <f t="shared" si="12"/>
        <v>20</v>
      </c>
      <c r="K95" s="117" t="str">
        <f t="shared" si="9"/>
        <v>$4.00</v>
      </c>
      <c r="L95" s="133" t="str">
        <f t="shared" si="10"/>
        <v>0</v>
      </c>
      <c r="M95" s="109">
        <f>Table218[[#This Row],[Regular Worked Hours (Excludes OT and nonworked STAT)]]+Table217[[#This Row],[Hours to Date - Cannot Exceed 640]]</f>
        <v>0</v>
      </c>
    </row>
    <row r="96" spans="1:13" s="110" customFormat="1" ht="30.75" customHeight="1" x14ac:dyDescent="0.25">
      <c r="A96" s="119">
        <f>'Information Sheet-COMPLETE 1st'!A103</f>
        <v>0</v>
      </c>
      <c r="B96" s="108">
        <f>'Information Sheet-COMPLETE 1st'!B103</f>
        <v>0</v>
      </c>
      <c r="C96" s="2"/>
      <c r="D96" s="7">
        <f>Table217[[#This Row],[Employee''s Essential Occupation; update if required]]</f>
        <v>0</v>
      </c>
      <c r="E96" s="118">
        <f t="shared" si="13"/>
        <v>1</v>
      </c>
      <c r="F96" s="118">
        <f t="shared" si="13"/>
        <v>0</v>
      </c>
      <c r="G96" s="82"/>
      <c r="H96" s="116">
        <f>Table217[[#This Row],[Hourly Rate             (no less than $13.71, no more than $20.00); update if required]]</f>
        <v>0</v>
      </c>
      <c r="I96" s="84">
        <v>0</v>
      </c>
      <c r="J96" s="117">
        <f t="shared" si="12"/>
        <v>20</v>
      </c>
      <c r="K96" s="117" t="str">
        <f t="shared" si="9"/>
        <v>$4.00</v>
      </c>
      <c r="L96" s="133" t="str">
        <f t="shared" si="10"/>
        <v>0</v>
      </c>
      <c r="M96" s="109">
        <f>Table218[[#This Row],[Regular Worked Hours (Excludes OT and nonworked STAT)]]+Table217[[#This Row],[Hours to Date - Cannot Exceed 640]]</f>
        <v>0</v>
      </c>
    </row>
    <row r="97" spans="1:13" s="110" customFormat="1" ht="30.75" customHeight="1" x14ac:dyDescent="0.25">
      <c r="A97" s="119">
        <f>'Information Sheet-COMPLETE 1st'!A104</f>
        <v>0</v>
      </c>
      <c r="B97" s="108">
        <f>'Information Sheet-COMPLETE 1st'!B104</f>
        <v>0</v>
      </c>
      <c r="C97" s="2"/>
      <c r="D97" s="7">
        <f>Table217[[#This Row],[Employee''s Essential Occupation; update if required]]</f>
        <v>0</v>
      </c>
      <c r="E97" s="118">
        <f t="shared" si="13"/>
        <v>1</v>
      </c>
      <c r="F97" s="118">
        <f t="shared" si="13"/>
        <v>0</v>
      </c>
      <c r="G97" s="82"/>
      <c r="H97" s="116">
        <f>Table217[[#This Row],[Hourly Rate             (no less than $13.71, no more than $20.00); update if required]]</f>
        <v>0</v>
      </c>
      <c r="I97" s="84">
        <v>0</v>
      </c>
      <c r="J97" s="117">
        <f t="shared" si="12"/>
        <v>20</v>
      </c>
      <c r="K97" s="117" t="str">
        <f t="shared" si="9"/>
        <v>$4.00</v>
      </c>
      <c r="L97" s="133" t="str">
        <f t="shared" si="10"/>
        <v>0</v>
      </c>
      <c r="M97" s="109">
        <f>Table218[[#This Row],[Regular Worked Hours (Excludes OT and nonworked STAT)]]+Table217[[#This Row],[Hours to Date - Cannot Exceed 640]]</f>
        <v>0</v>
      </c>
    </row>
    <row r="98" spans="1:13" s="110" customFormat="1" ht="30.75" customHeight="1" x14ac:dyDescent="0.25">
      <c r="A98" s="119">
        <f>'Information Sheet-COMPLETE 1st'!A105</f>
        <v>0</v>
      </c>
      <c r="B98" s="108">
        <f>'Information Sheet-COMPLETE 1st'!B105</f>
        <v>0</v>
      </c>
      <c r="C98" s="2"/>
      <c r="D98" s="7">
        <f>Table217[[#This Row],[Employee''s Essential Occupation; update if required]]</f>
        <v>0</v>
      </c>
      <c r="E98" s="118">
        <f t="shared" si="13"/>
        <v>1</v>
      </c>
      <c r="F98" s="118">
        <f t="shared" si="13"/>
        <v>0</v>
      </c>
      <c r="G98" s="82"/>
      <c r="H98" s="116">
        <f>Table217[[#This Row],[Hourly Rate             (no less than $13.71, no more than $20.00); update if required]]</f>
        <v>0</v>
      </c>
      <c r="I98" s="84">
        <v>0</v>
      </c>
      <c r="J98" s="117">
        <f t="shared" si="12"/>
        <v>20</v>
      </c>
      <c r="K98" s="117" t="str">
        <f t="shared" si="9"/>
        <v>$4.00</v>
      </c>
      <c r="L98" s="133" t="str">
        <f t="shared" si="10"/>
        <v>0</v>
      </c>
      <c r="M98" s="109">
        <f>Table218[[#This Row],[Regular Worked Hours (Excludes OT and nonworked STAT)]]+Table217[[#This Row],[Hours to Date - Cannot Exceed 640]]</f>
        <v>0</v>
      </c>
    </row>
    <row r="99" spans="1:13" s="110" customFormat="1" ht="30.75" customHeight="1" x14ac:dyDescent="0.25">
      <c r="A99" s="119">
        <f>'Information Sheet-COMPLETE 1st'!A106</f>
        <v>0</v>
      </c>
      <c r="B99" s="108">
        <f>'Information Sheet-COMPLETE 1st'!B106</f>
        <v>0</v>
      </c>
      <c r="C99" s="2"/>
      <c r="D99" s="7">
        <f>Table217[[#This Row],[Employee''s Essential Occupation; update if required]]</f>
        <v>0</v>
      </c>
      <c r="E99" s="118">
        <f t="shared" si="13"/>
        <v>1</v>
      </c>
      <c r="F99" s="118">
        <f t="shared" si="13"/>
        <v>0</v>
      </c>
      <c r="G99" s="82"/>
      <c r="H99" s="116">
        <f>Table217[[#This Row],[Hourly Rate             (no less than $13.71, no more than $20.00); update if required]]</f>
        <v>0</v>
      </c>
      <c r="I99" s="84">
        <v>0</v>
      </c>
      <c r="J99" s="117">
        <f t="shared" si="12"/>
        <v>20</v>
      </c>
      <c r="K99" s="117" t="str">
        <f t="shared" si="9"/>
        <v>$4.00</v>
      </c>
      <c r="L99" s="133" t="str">
        <f t="shared" si="10"/>
        <v>0</v>
      </c>
      <c r="M99" s="109">
        <f>Table218[[#This Row],[Regular Worked Hours (Excludes OT and nonworked STAT)]]+Table217[[#This Row],[Hours to Date - Cannot Exceed 640]]</f>
        <v>0</v>
      </c>
    </row>
    <row r="100" spans="1:13" s="110" customFormat="1" ht="30.75" customHeight="1" x14ac:dyDescent="0.25">
      <c r="A100" s="119">
        <f>'Information Sheet-COMPLETE 1st'!A107</f>
        <v>0</v>
      </c>
      <c r="B100" s="108">
        <f>'Information Sheet-COMPLETE 1st'!B107</f>
        <v>0</v>
      </c>
      <c r="C100" s="2"/>
      <c r="D100" s="7">
        <f>Table217[[#This Row],[Employee''s Essential Occupation; update if required]]</f>
        <v>0</v>
      </c>
      <c r="E100" s="118">
        <f t="shared" si="13"/>
        <v>1</v>
      </c>
      <c r="F100" s="118">
        <f t="shared" si="13"/>
        <v>0</v>
      </c>
      <c r="G100" s="82"/>
      <c r="H100" s="116">
        <f>Table217[[#This Row],[Hourly Rate             (no less than $13.71, no more than $20.00); update if required]]</f>
        <v>0</v>
      </c>
      <c r="I100" s="84">
        <v>0</v>
      </c>
      <c r="J100" s="117">
        <f t="shared" si="12"/>
        <v>20</v>
      </c>
      <c r="K100" s="117" t="str">
        <f t="shared" si="9"/>
        <v>$4.00</v>
      </c>
      <c r="L100" s="133" t="str">
        <f t="shared" si="10"/>
        <v>0</v>
      </c>
      <c r="M100" s="109">
        <f>Table218[[#This Row],[Regular Worked Hours (Excludes OT and nonworked STAT)]]+Table217[[#This Row],[Hours to Date - Cannot Exceed 640]]</f>
        <v>0</v>
      </c>
    </row>
    <row r="101" spans="1:13" s="110" customFormat="1" ht="30.75" customHeight="1" x14ac:dyDescent="0.25">
      <c r="A101" s="119">
        <f>'Information Sheet-COMPLETE 1st'!A108</f>
        <v>0</v>
      </c>
      <c r="B101" s="108">
        <f>'Information Sheet-COMPLETE 1st'!B108</f>
        <v>0</v>
      </c>
      <c r="C101" s="2"/>
      <c r="D101" s="7">
        <f>Table217[[#This Row],[Employee''s Essential Occupation; update if required]]</f>
        <v>0</v>
      </c>
      <c r="E101" s="118">
        <f t="shared" si="13"/>
        <v>1</v>
      </c>
      <c r="F101" s="118">
        <f t="shared" si="13"/>
        <v>0</v>
      </c>
      <c r="G101" s="82"/>
      <c r="H101" s="116">
        <f>Table217[[#This Row],[Hourly Rate             (no less than $13.71, no more than $20.00); update if required]]</f>
        <v>0</v>
      </c>
      <c r="I101" s="84">
        <v>0</v>
      </c>
      <c r="J101" s="117">
        <f t="shared" si="12"/>
        <v>20</v>
      </c>
      <c r="K101" s="117" t="str">
        <f t="shared" si="9"/>
        <v>$4.00</v>
      </c>
      <c r="L101" s="133" t="str">
        <f t="shared" si="10"/>
        <v>0</v>
      </c>
      <c r="M101" s="109">
        <f>Table218[[#This Row],[Regular Worked Hours (Excludes OT and nonworked STAT)]]+Table217[[#This Row],[Hours to Date - Cannot Exceed 640]]</f>
        <v>0</v>
      </c>
    </row>
    <row r="102" spans="1:13" s="110" customFormat="1" ht="30.75" customHeight="1" x14ac:dyDescent="0.25">
      <c r="A102" s="119">
        <f>'Information Sheet-COMPLETE 1st'!A109</f>
        <v>0</v>
      </c>
      <c r="B102" s="108">
        <f>'Information Sheet-COMPLETE 1st'!B109</f>
        <v>0</v>
      </c>
      <c r="C102" s="2"/>
      <c r="D102" s="7">
        <f>Table217[[#This Row],[Employee''s Essential Occupation; update if required]]</f>
        <v>0</v>
      </c>
      <c r="E102" s="118">
        <f t="shared" si="13"/>
        <v>1</v>
      </c>
      <c r="F102" s="118">
        <f t="shared" si="13"/>
        <v>0</v>
      </c>
      <c r="G102" s="82"/>
      <c r="H102" s="116">
        <f>Table217[[#This Row],[Hourly Rate             (no less than $13.71, no more than $20.00); update if required]]</f>
        <v>0</v>
      </c>
      <c r="I102" s="84">
        <v>0</v>
      </c>
      <c r="J102" s="117">
        <f t="shared" si="12"/>
        <v>20</v>
      </c>
      <c r="K102" s="117" t="str">
        <f t="shared" ref="K102:K106" si="14">IF(AND(J102&lt;=3.99,L109&gt;(-100)),J102,"$4.00")</f>
        <v>$4.00</v>
      </c>
      <c r="L102" s="133" t="str">
        <f t="shared" ref="L102:L106" si="15">IF(OR(H102&gt;19.99,H102&lt;13.71),"0",I102*K102)</f>
        <v>0</v>
      </c>
      <c r="M102" s="109">
        <f>Table218[[#This Row],[Regular Worked Hours (Excludes OT and nonworked STAT)]]+Table217[[#This Row],[Hours to Date - Cannot Exceed 640]]</f>
        <v>0</v>
      </c>
    </row>
    <row r="103" spans="1:13" s="110" customFormat="1" ht="30.75" customHeight="1" x14ac:dyDescent="0.25">
      <c r="A103" s="119">
        <f>'Information Sheet-COMPLETE 1st'!A110</f>
        <v>0</v>
      </c>
      <c r="B103" s="108">
        <f>'Information Sheet-COMPLETE 1st'!B110</f>
        <v>0</v>
      </c>
      <c r="C103" s="2"/>
      <c r="D103" s="7">
        <f>Table217[[#This Row],[Employee''s Essential Occupation; update if required]]</f>
        <v>0</v>
      </c>
      <c r="E103" s="118">
        <f t="shared" ref="E103:F106" si="16">E102</f>
        <v>1</v>
      </c>
      <c r="F103" s="118">
        <f t="shared" si="16"/>
        <v>0</v>
      </c>
      <c r="G103" s="82"/>
      <c r="H103" s="116">
        <f>Table217[[#This Row],[Hourly Rate             (no less than $13.71, no more than $20.00); update if required]]</f>
        <v>0</v>
      </c>
      <c r="I103" s="84">
        <v>0</v>
      </c>
      <c r="J103" s="117">
        <f t="shared" si="12"/>
        <v>20</v>
      </c>
      <c r="K103" s="117" t="str">
        <f t="shared" si="14"/>
        <v>$4.00</v>
      </c>
      <c r="L103" s="133" t="str">
        <f t="shared" si="15"/>
        <v>0</v>
      </c>
      <c r="M103" s="109">
        <f>Table218[[#This Row],[Regular Worked Hours (Excludes OT and nonworked STAT)]]+Table217[[#This Row],[Hours to Date - Cannot Exceed 640]]</f>
        <v>0</v>
      </c>
    </row>
    <row r="104" spans="1:13" s="110" customFormat="1" ht="30.75" customHeight="1" x14ac:dyDescent="0.25">
      <c r="A104" s="119">
        <f>'Information Sheet-COMPLETE 1st'!A111</f>
        <v>0</v>
      </c>
      <c r="B104" s="108">
        <f>'Information Sheet-COMPLETE 1st'!B111</f>
        <v>0</v>
      </c>
      <c r="C104" s="2"/>
      <c r="D104" s="7">
        <f>Table217[[#This Row],[Employee''s Essential Occupation; update if required]]</f>
        <v>0</v>
      </c>
      <c r="E104" s="118">
        <f t="shared" si="16"/>
        <v>1</v>
      </c>
      <c r="F104" s="118">
        <f t="shared" si="16"/>
        <v>0</v>
      </c>
      <c r="G104" s="82"/>
      <c r="H104" s="116">
        <f>Table217[[#This Row],[Hourly Rate             (no less than $13.71, no more than $20.00); update if required]]</f>
        <v>0</v>
      </c>
      <c r="I104" s="84">
        <v>0</v>
      </c>
      <c r="J104" s="117">
        <f t="shared" si="12"/>
        <v>20</v>
      </c>
      <c r="K104" s="117" t="str">
        <f t="shared" si="14"/>
        <v>$4.00</v>
      </c>
      <c r="L104" s="133" t="str">
        <f t="shared" si="15"/>
        <v>0</v>
      </c>
      <c r="M104" s="109">
        <f>Table218[[#This Row],[Regular Worked Hours (Excludes OT and nonworked STAT)]]+Table217[[#This Row],[Hours to Date - Cannot Exceed 640]]</f>
        <v>0</v>
      </c>
    </row>
    <row r="105" spans="1:13" s="110" customFormat="1" ht="30.75" customHeight="1" x14ac:dyDescent="0.25">
      <c r="A105" s="119">
        <f>'Information Sheet-COMPLETE 1st'!A112</f>
        <v>0</v>
      </c>
      <c r="B105" s="108">
        <f>'Information Sheet-COMPLETE 1st'!B112</f>
        <v>0</v>
      </c>
      <c r="C105" s="2"/>
      <c r="D105" s="7">
        <f>Table217[[#This Row],[Employee''s Essential Occupation; update if required]]</f>
        <v>0</v>
      </c>
      <c r="E105" s="118">
        <f t="shared" si="16"/>
        <v>1</v>
      </c>
      <c r="F105" s="118">
        <f t="shared" si="16"/>
        <v>0</v>
      </c>
      <c r="G105" s="82"/>
      <c r="H105" s="116">
        <f>Table217[[#This Row],[Hourly Rate             (no less than $13.71, no more than $20.00); update if required]]</f>
        <v>0</v>
      </c>
      <c r="I105" s="84">
        <v>0</v>
      </c>
      <c r="J105" s="117">
        <f t="shared" si="12"/>
        <v>20</v>
      </c>
      <c r="K105" s="117" t="str">
        <f t="shared" si="14"/>
        <v>$4.00</v>
      </c>
      <c r="L105" s="133" t="str">
        <f t="shared" si="15"/>
        <v>0</v>
      </c>
      <c r="M105" s="109">
        <f>Table218[[#This Row],[Regular Worked Hours (Excludes OT and nonworked STAT)]]+Table217[[#This Row],[Hours to Date - Cannot Exceed 640]]</f>
        <v>0</v>
      </c>
    </row>
    <row r="106" spans="1:13" s="110" customFormat="1" ht="30.75" customHeight="1" x14ac:dyDescent="0.25">
      <c r="A106" s="119">
        <f>'Information Sheet-COMPLETE 1st'!A113</f>
        <v>0</v>
      </c>
      <c r="B106" s="108">
        <f>'Information Sheet-COMPLETE 1st'!B113</f>
        <v>0</v>
      </c>
      <c r="C106" s="2"/>
      <c r="D106" s="7">
        <f>Table217[[#This Row],[Employee''s Essential Occupation; update if required]]</f>
        <v>0</v>
      </c>
      <c r="E106" s="118">
        <f t="shared" si="16"/>
        <v>1</v>
      </c>
      <c r="F106" s="118">
        <f t="shared" si="16"/>
        <v>0</v>
      </c>
      <c r="G106" s="82"/>
      <c r="H106" s="116">
        <f>Table217[[#This Row],[Hourly Rate             (no less than $13.71, no more than $20.00); update if required]]</f>
        <v>0</v>
      </c>
      <c r="I106" s="84">
        <v>0</v>
      </c>
      <c r="J106" s="117">
        <f t="shared" si="12"/>
        <v>20</v>
      </c>
      <c r="K106" s="117" t="str">
        <f t="shared" si="14"/>
        <v>$4.00</v>
      </c>
      <c r="L106" s="133" t="str">
        <f t="shared" si="15"/>
        <v>0</v>
      </c>
      <c r="M106" s="109">
        <f>Table218[[#This Row],[Regular Worked Hours (Excludes OT and nonworked STAT)]]+Table217[[#This Row],[Hours to Date - Cannot Exceed 640]]</f>
        <v>0</v>
      </c>
    </row>
    <row r="107" spans="1:13" s="111" customFormat="1" ht="16.5" x14ac:dyDescent="0.3">
      <c r="C107" s="77"/>
      <c r="D107" s="77"/>
      <c r="E107" s="77"/>
      <c r="F107" s="155" t="s">
        <v>7</v>
      </c>
      <c r="G107" s="155"/>
      <c r="H107" s="155"/>
      <c r="I107" s="155"/>
      <c r="J107" s="155"/>
      <c r="K107" s="127"/>
      <c r="L107" s="112">
        <f>IF(F6&gt;44242, 0,SUM(L6:L106))</f>
        <v>0</v>
      </c>
    </row>
  </sheetData>
  <sheetProtection password="CDD8" sheet="1" formatCells="0" selectLockedCells="1" autoFilter="0"/>
  <mergeCells count="3">
    <mergeCell ref="B2:L2"/>
    <mergeCell ref="F107:J107"/>
    <mergeCell ref="A1:M1"/>
  </mergeCells>
  <conditionalFormatting sqref="H6:H106">
    <cfRule type="cellIs" dxfId="145" priority="3" operator="lessThan">
      <formula>13.71</formula>
    </cfRule>
    <cfRule type="cellIs" dxfId="144" priority="6" operator="greaterThan">
      <formula>19.99</formula>
    </cfRule>
    <cfRule type="cellIs" dxfId="143" priority="7" operator="greaterThan">
      <formula>20</formula>
    </cfRule>
  </conditionalFormatting>
  <conditionalFormatting sqref="C6:C106">
    <cfRule type="cellIs" dxfId="142" priority="5" operator="equal">
      <formula>"NO"</formula>
    </cfRule>
  </conditionalFormatting>
  <conditionalFormatting sqref="E6 F6">
    <cfRule type="cellIs" dxfId="141" priority="4" operator="lessThan">
      <formula>44119</formula>
    </cfRule>
  </conditionalFormatting>
  <conditionalFormatting sqref="M6:M106">
    <cfRule type="cellIs" dxfId="140" priority="2" operator="greaterThan">
      <formula>640</formula>
    </cfRule>
  </conditionalFormatting>
  <conditionalFormatting sqref="F6">
    <cfRule type="cellIs" dxfId="139" priority="1" operator="greaterThan">
      <formula>44242</formula>
    </cfRule>
  </conditionalFormatting>
  <hyperlinks>
    <hyperlink ref="A8:B8" r:id="rId1" display="Active/In Compliance with Corporate Affairs "/>
  </hyperlinks>
  <pageMargins left="0.7" right="0.7" top="0.75" bottom="0.75" header="0.3" footer="0.3"/>
  <pageSetup paperSize="5" scale="76" fitToHeight="0" orientation="landscape" r:id="rId2"/>
  <headerFooter>
    <oddHeader>&amp;A</oddHeader>
  </headerFooter>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LIST!$B$1:$B$55</xm:f>
          </x14:formula1>
          <xm:sqref>B110:B116</xm:sqref>
        </x14:dataValidation>
        <x14:dataValidation type="list" allowBlank="1" showInputMessage="1" showErrorMessage="1">
          <x14:formula1>
            <xm:f>LIST!$D$1:$D$2</xm:f>
          </x14:formula1>
          <xm:sqref>C6:C106</xm:sqref>
        </x14:dataValidation>
        <x14:dataValidation type="list" allowBlank="1" showInputMessage="1" showErrorMessage="1">
          <x14:formula1>
            <xm:f>LIST!$E$28:$E$29</xm:f>
          </x14:formula1>
          <xm:sqref>G6:G106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M107"/>
  <sheetViews>
    <sheetView zoomScaleNormal="100" workbookViewId="0">
      <selection activeCell="F6" sqref="F6"/>
    </sheetView>
  </sheetViews>
  <sheetFormatPr defaultColWidth="9.140625" defaultRowHeight="15" x14ac:dyDescent="0.25"/>
  <cols>
    <col min="1" max="1" width="27.7109375" style="108" bestFit="1" customWidth="1"/>
    <col min="2" max="2" width="31.5703125" style="108" customWidth="1"/>
    <col min="3" max="3" width="22.85546875" style="7" hidden="1" customWidth="1"/>
    <col min="4" max="4" width="29.7109375" style="7" customWidth="1"/>
    <col min="5" max="5" width="16.7109375" style="7" customWidth="1"/>
    <col min="6" max="6" width="16.7109375" style="108" customWidth="1"/>
    <col min="7" max="7" width="15" style="108" hidden="1" customWidth="1"/>
    <col min="8" max="8" width="20.7109375" style="7" customWidth="1"/>
    <col min="9" max="9" width="18" style="108" customWidth="1"/>
    <col min="10" max="11" width="13.5703125" style="108" hidden="1" customWidth="1"/>
    <col min="12" max="12" width="14.85546875" style="136" customWidth="1"/>
    <col min="13" max="13" width="21.140625" style="108" bestFit="1" customWidth="1"/>
    <col min="14" max="16384" width="9.140625" style="108"/>
  </cols>
  <sheetData>
    <row r="1" spans="1:13" s="109" customFormat="1" ht="52.5" customHeight="1" x14ac:dyDescent="0.2">
      <c r="A1" s="143" t="s">
        <v>4</v>
      </c>
      <c r="B1" s="143"/>
      <c r="C1" s="143"/>
      <c r="D1" s="143"/>
      <c r="E1" s="143"/>
      <c r="F1" s="143"/>
      <c r="G1" s="143"/>
      <c r="H1" s="143"/>
      <c r="I1" s="143"/>
      <c r="J1" s="143"/>
      <c r="K1" s="143"/>
      <c r="L1" s="143"/>
    </row>
    <row r="2" spans="1:13" s="110" customFormat="1" ht="33.75" customHeight="1" x14ac:dyDescent="0.25">
      <c r="A2" s="113" t="s">
        <v>108</v>
      </c>
      <c r="B2" s="144" t="str">
        <f>'Period Six'!B2:L2</f>
        <v>ENTER BUSINESS NAME HERE</v>
      </c>
      <c r="C2" s="144"/>
      <c r="D2" s="144"/>
      <c r="E2" s="144"/>
      <c r="F2" s="144"/>
      <c r="G2" s="144"/>
      <c r="H2" s="144"/>
      <c r="I2" s="144"/>
      <c r="J2" s="144"/>
      <c r="K2" s="144"/>
      <c r="L2" s="144"/>
    </row>
    <row r="3" spans="1:13" s="110" customFormat="1" ht="8.25" customHeight="1" x14ac:dyDescent="0.25">
      <c r="A3" s="114"/>
      <c r="B3" s="10"/>
      <c r="C3" s="15"/>
      <c r="D3" s="15"/>
      <c r="E3" s="17"/>
      <c r="F3" s="10"/>
      <c r="G3" s="10"/>
      <c r="H3" s="17"/>
      <c r="I3" s="10"/>
      <c r="L3" s="114"/>
    </row>
    <row r="4" spans="1:13" s="110" customFormat="1" ht="6.75" customHeight="1" x14ac:dyDescent="0.25">
      <c r="A4" s="114"/>
      <c r="B4" s="114"/>
      <c r="C4" s="22"/>
      <c r="D4" s="15"/>
      <c r="E4" s="15"/>
      <c r="F4" s="114"/>
      <c r="G4" s="114"/>
      <c r="H4" s="15"/>
      <c r="I4" s="114"/>
      <c r="L4" s="114"/>
    </row>
    <row r="5" spans="1:13" s="24" customFormat="1" ht="81" customHeight="1" x14ac:dyDescent="0.25">
      <c r="A5" s="91" t="s">
        <v>95</v>
      </c>
      <c r="B5" s="91" t="s">
        <v>96</v>
      </c>
      <c r="C5" s="91" t="s">
        <v>94</v>
      </c>
      <c r="D5" s="91" t="s">
        <v>117</v>
      </c>
      <c r="E5" s="91" t="s">
        <v>110</v>
      </c>
      <c r="F5" s="91" t="s">
        <v>111</v>
      </c>
      <c r="G5" s="91" t="s">
        <v>12</v>
      </c>
      <c r="H5" s="91" t="s">
        <v>116</v>
      </c>
      <c r="I5" s="91" t="s">
        <v>99</v>
      </c>
      <c r="J5" s="91" t="s">
        <v>0</v>
      </c>
      <c r="K5" s="91" t="s">
        <v>120</v>
      </c>
      <c r="L5" s="91" t="s">
        <v>93</v>
      </c>
      <c r="M5" s="91" t="s">
        <v>114</v>
      </c>
    </row>
    <row r="6" spans="1:13" ht="30.75" customHeight="1" x14ac:dyDescent="0.25">
      <c r="A6" s="119">
        <f>'Information Sheet-COMPLETE 1st'!A13</f>
        <v>0</v>
      </c>
      <c r="B6" s="108">
        <f>'Information Sheet-COMPLETE 1st'!B13</f>
        <v>0</v>
      </c>
      <c r="C6" s="2" t="s">
        <v>5</v>
      </c>
      <c r="D6" s="7">
        <f>Table218[[#This Row],[Employee''s Essential Occupation; update if required]]</f>
        <v>0</v>
      </c>
      <c r="E6" s="122">
        <f>Table218[[#This Row],[Work Period End - CAN''T BE AFTER FEBRUARY 15]]+1</f>
        <v>1</v>
      </c>
      <c r="F6" s="121"/>
      <c r="G6" s="82"/>
      <c r="H6" s="116">
        <f>Table218[[#This Row],[Hourly Rate             (no less than $13.71, no more than $20.00); update if required]]</f>
        <v>0</v>
      </c>
      <c r="I6" s="84">
        <v>0</v>
      </c>
      <c r="J6" s="117">
        <f>20-H6</f>
        <v>20</v>
      </c>
      <c r="K6" s="117" t="str">
        <f t="shared" ref="K6:K37" si="0">IF(AND(J6&lt;=3.99,L13&gt;(-100)),J6,"$4.00")</f>
        <v>$4.00</v>
      </c>
      <c r="L6" s="133" t="str">
        <f t="shared" ref="L6:L37" si="1">IF(OR(H6&gt;19.99,H6&lt;13.71),"0",I6*K6)</f>
        <v>0</v>
      </c>
      <c r="M6" s="109">
        <f>Table219[[#This Row],[Regular Worked Hours (Excludes OT and nonworked STAT)]]+Table218[[#This Row],[Hours to Date - Cannot Exceed 640]]</f>
        <v>0</v>
      </c>
    </row>
    <row r="7" spans="1:13" ht="30.75" customHeight="1" x14ac:dyDescent="0.25">
      <c r="A7" s="119">
        <f>'Information Sheet-COMPLETE 1st'!A14</f>
        <v>0</v>
      </c>
      <c r="B7" s="108">
        <f>'Information Sheet-COMPLETE 1st'!B14</f>
        <v>0</v>
      </c>
      <c r="C7" s="2" t="s">
        <v>5</v>
      </c>
      <c r="D7" s="7">
        <f>Table218[[#This Row],[Employee''s Essential Occupation; update if required]]</f>
        <v>0</v>
      </c>
      <c r="E7" s="118">
        <f t="shared" ref="E7:F22" si="2">E6</f>
        <v>1</v>
      </c>
      <c r="F7" s="118">
        <f t="shared" si="2"/>
        <v>0</v>
      </c>
      <c r="G7" s="82"/>
      <c r="H7" s="116">
        <f>Table218[[#This Row],[Hourly Rate             (no less than $13.71, no more than $20.00); update if required]]</f>
        <v>0</v>
      </c>
      <c r="I7" s="84">
        <v>0</v>
      </c>
      <c r="J7" s="117">
        <f>20-H7</f>
        <v>20</v>
      </c>
      <c r="K7" s="117" t="str">
        <f t="shared" si="0"/>
        <v>$4.00</v>
      </c>
      <c r="L7" s="133" t="str">
        <f t="shared" si="1"/>
        <v>0</v>
      </c>
      <c r="M7" s="109">
        <f>Table219[[#This Row],[Regular Worked Hours (Excludes OT and nonworked STAT)]]+Table218[[#This Row],[Hours to Date - Cannot Exceed 640]]</f>
        <v>0</v>
      </c>
    </row>
    <row r="8" spans="1:13" ht="30.75" customHeight="1" x14ac:dyDescent="0.25">
      <c r="A8" s="119">
        <f>'Information Sheet-COMPLETE 1st'!A15</f>
        <v>0</v>
      </c>
      <c r="B8" s="108">
        <f>'Information Sheet-COMPLETE 1st'!B15</f>
        <v>0</v>
      </c>
      <c r="C8" s="2" t="s">
        <v>5</v>
      </c>
      <c r="D8" s="7">
        <f>Table218[[#This Row],[Employee''s Essential Occupation; update if required]]</f>
        <v>0</v>
      </c>
      <c r="E8" s="118">
        <f t="shared" si="2"/>
        <v>1</v>
      </c>
      <c r="F8" s="118">
        <f t="shared" si="2"/>
        <v>0</v>
      </c>
      <c r="G8" s="82"/>
      <c r="H8" s="116">
        <f>Table218[[#This Row],[Hourly Rate             (no less than $13.71, no more than $20.00); update if required]]</f>
        <v>0</v>
      </c>
      <c r="I8" s="84">
        <v>0</v>
      </c>
      <c r="J8" s="117">
        <f>20-H8</f>
        <v>20</v>
      </c>
      <c r="K8" s="117" t="str">
        <f t="shared" si="0"/>
        <v>$4.00</v>
      </c>
      <c r="L8" s="133" t="str">
        <f t="shared" si="1"/>
        <v>0</v>
      </c>
      <c r="M8" s="109">
        <f>Table219[[#This Row],[Regular Worked Hours (Excludes OT and nonworked STAT)]]+Table218[[#This Row],[Hours to Date - Cannot Exceed 640]]</f>
        <v>0</v>
      </c>
    </row>
    <row r="9" spans="1:13" ht="30.75" customHeight="1" x14ac:dyDescent="0.25">
      <c r="A9" s="119">
        <f>'Information Sheet-COMPLETE 1st'!A16</f>
        <v>0</v>
      </c>
      <c r="B9" s="108">
        <f>'Information Sheet-COMPLETE 1st'!B16</f>
        <v>0</v>
      </c>
      <c r="C9" s="2" t="s">
        <v>5</v>
      </c>
      <c r="D9" s="7">
        <f>Table218[[#This Row],[Employee''s Essential Occupation; update if required]]</f>
        <v>0</v>
      </c>
      <c r="E9" s="118">
        <f t="shared" si="2"/>
        <v>1</v>
      </c>
      <c r="F9" s="118">
        <f t="shared" si="2"/>
        <v>0</v>
      </c>
      <c r="G9" s="82"/>
      <c r="H9" s="116">
        <f>Table218[[#This Row],[Hourly Rate             (no less than $13.71, no more than $20.00); update if required]]</f>
        <v>0</v>
      </c>
      <c r="I9" s="84">
        <v>0</v>
      </c>
      <c r="J9" s="117">
        <f>20-H9</f>
        <v>20</v>
      </c>
      <c r="K9" s="117" t="str">
        <f t="shared" si="0"/>
        <v>$4.00</v>
      </c>
      <c r="L9" s="133" t="str">
        <f t="shared" si="1"/>
        <v>0</v>
      </c>
      <c r="M9" s="109">
        <f>Table219[[#This Row],[Regular Worked Hours (Excludes OT and nonworked STAT)]]+Table218[[#This Row],[Hours to Date - Cannot Exceed 640]]</f>
        <v>0</v>
      </c>
    </row>
    <row r="10" spans="1:13" s="110" customFormat="1" ht="30.75" customHeight="1" x14ac:dyDescent="0.25">
      <c r="A10" s="119">
        <f>'Information Sheet-COMPLETE 1st'!A17</f>
        <v>0</v>
      </c>
      <c r="B10" s="108">
        <f>'Information Sheet-COMPLETE 1st'!B17</f>
        <v>0</v>
      </c>
      <c r="C10" s="2" t="s">
        <v>5</v>
      </c>
      <c r="D10" s="7">
        <f>Table218[[#This Row],[Employee''s Essential Occupation; update if required]]</f>
        <v>0</v>
      </c>
      <c r="E10" s="118">
        <f t="shared" si="2"/>
        <v>1</v>
      </c>
      <c r="F10" s="118">
        <f t="shared" si="2"/>
        <v>0</v>
      </c>
      <c r="G10" s="82"/>
      <c r="H10" s="116">
        <f>Table218[[#This Row],[Hourly Rate             (no less than $13.71, no more than $20.00); update if required]]</f>
        <v>0</v>
      </c>
      <c r="I10" s="84">
        <v>0</v>
      </c>
      <c r="J10" s="117">
        <f t="shared" ref="J10:J73" si="3">20-H10</f>
        <v>20</v>
      </c>
      <c r="K10" s="117" t="str">
        <f t="shared" si="0"/>
        <v>$4.00</v>
      </c>
      <c r="L10" s="133" t="str">
        <f t="shared" si="1"/>
        <v>0</v>
      </c>
      <c r="M10" s="109">
        <f>Table219[[#This Row],[Regular Worked Hours (Excludes OT and nonworked STAT)]]+Table218[[#This Row],[Hours to Date - Cannot Exceed 640]]</f>
        <v>0</v>
      </c>
    </row>
    <row r="11" spans="1:13" s="110" customFormat="1" ht="30.75" customHeight="1" x14ac:dyDescent="0.25">
      <c r="A11" s="119">
        <f>'Information Sheet-COMPLETE 1st'!A18</f>
        <v>0</v>
      </c>
      <c r="B11" s="108">
        <f>'Information Sheet-COMPLETE 1st'!B18</f>
        <v>0</v>
      </c>
      <c r="C11" s="2" t="s">
        <v>5</v>
      </c>
      <c r="D11" s="7">
        <f>Table218[[#This Row],[Employee''s Essential Occupation; update if required]]</f>
        <v>0</v>
      </c>
      <c r="E11" s="118">
        <f t="shared" si="2"/>
        <v>1</v>
      </c>
      <c r="F11" s="118">
        <f t="shared" si="2"/>
        <v>0</v>
      </c>
      <c r="G11" s="82"/>
      <c r="H11" s="116">
        <f>Table218[[#This Row],[Hourly Rate             (no less than $13.71, no more than $20.00); update if required]]</f>
        <v>0</v>
      </c>
      <c r="I11" s="84">
        <v>0</v>
      </c>
      <c r="J11" s="117">
        <f t="shared" si="3"/>
        <v>20</v>
      </c>
      <c r="K11" s="117" t="str">
        <f t="shared" si="0"/>
        <v>$4.00</v>
      </c>
      <c r="L11" s="133" t="str">
        <f t="shared" si="1"/>
        <v>0</v>
      </c>
      <c r="M11" s="109">
        <f>Table219[[#This Row],[Regular Worked Hours (Excludes OT and nonworked STAT)]]+Table218[[#This Row],[Hours to Date - Cannot Exceed 640]]</f>
        <v>0</v>
      </c>
    </row>
    <row r="12" spans="1:13" s="110" customFormat="1" ht="30.75" customHeight="1" x14ac:dyDescent="0.25">
      <c r="A12" s="119">
        <f>'Information Sheet-COMPLETE 1st'!A19</f>
        <v>0</v>
      </c>
      <c r="B12" s="108">
        <f>'Information Sheet-COMPLETE 1st'!B19</f>
        <v>0</v>
      </c>
      <c r="C12" s="2" t="s">
        <v>5</v>
      </c>
      <c r="D12" s="7">
        <f>Table218[[#This Row],[Employee''s Essential Occupation; update if required]]</f>
        <v>0</v>
      </c>
      <c r="E12" s="118">
        <f t="shared" si="2"/>
        <v>1</v>
      </c>
      <c r="F12" s="118">
        <f t="shared" si="2"/>
        <v>0</v>
      </c>
      <c r="G12" s="82"/>
      <c r="H12" s="116">
        <f>Table218[[#This Row],[Hourly Rate             (no less than $13.71, no more than $20.00); update if required]]</f>
        <v>0</v>
      </c>
      <c r="I12" s="84">
        <v>0</v>
      </c>
      <c r="J12" s="117">
        <f t="shared" si="3"/>
        <v>20</v>
      </c>
      <c r="K12" s="117" t="str">
        <f t="shared" si="0"/>
        <v>$4.00</v>
      </c>
      <c r="L12" s="133" t="str">
        <f t="shared" si="1"/>
        <v>0</v>
      </c>
      <c r="M12" s="109">
        <f>Table219[[#This Row],[Regular Worked Hours (Excludes OT and nonworked STAT)]]+Table218[[#This Row],[Hours to Date - Cannot Exceed 640]]</f>
        <v>0</v>
      </c>
    </row>
    <row r="13" spans="1:13" s="110" customFormat="1" ht="30.75" customHeight="1" x14ac:dyDescent="0.25">
      <c r="A13" s="119">
        <f>'Information Sheet-COMPLETE 1st'!A20</f>
        <v>0</v>
      </c>
      <c r="B13" s="108">
        <f>'Information Sheet-COMPLETE 1st'!B20</f>
        <v>0</v>
      </c>
      <c r="C13" s="2" t="s">
        <v>5</v>
      </c>
      <c r="D13" s="7">
        <f>Table218[[#This Row],[Employee''s Essential Occupation; update if required]]</f>
        <v>0</v>
      </c>
      <c r="E13" s="118">
        <f t="shared" si="2"/>
        <v>1</v>
      </c>
      <c r="F13" s="118">
        <f t="shared" si="2"/>
        <v>0</v>
      </c>
      <c r="G13" s="82"/>
      <c r="H13" s="116">
        <f>Table218[[#This Row],[Hourly Rate             (no less than $13.71, no more than $20.00); update if required]]</f>
        <v>0</v>
      </c>
      <c r="I13" s="84">
        <v>0</v>
      </c>
      <c r="J13" s="117">
        <f t="shared" si="3"/>
        <v>20</v>
      </c>
      <c r="K13" s="117" t="str">
        <f t="shared" si="0"/>
        <v>$4.00</v>
      </c>
      <c r="L13" s="133" t="str">
        <f t="shared" si="1"/>
        <v>0</v>
      </c>
      <c r="M13" s="109">
        <f>Table219[[#This Row],[Regular Worked Hours (Excludes OT and nonworked STAT)]]+Table218[[#This Row],[Hours to Date - Cannot Exceed 640]]</f>
        <v>0</v>
      </c>
    </row>
    <row r="14" spans="1:13" s="110" customFormat="1" ht="30.75" customHeight="1" x14ac:dyDescent="0.25">
      <c r="A14" s="119">
        <f>'Information Sheet-COMPLETE 1st'!A21</f>
        <v>0</v>
      </c>
      <c r="B14" s="108">
        <f>'Information Sheet-COMPLETE 1st'!B21</f>
        <v>0</v>
      </c>
      <c r="C14" s="2" t="s">
        <v>5</v>
      </c>
      <c r="D14" s="7">
        <f>Table218[[#This Row],[Employee''s Essential Occupation; update if required]]</f>
        <v>0</v>
      </c>
      <c r="E14" s="118">
        <f t="shared" si="2"/>
        <v>1</v>
      </c>
      <c r="F14" s="118">
        <f t="shared" si="2"/>
        <v>0</v>
      </c>
      <c r="G14" s="82"/>
      <c r="H14" s="116">
        <f>Table218[[#This Row],[Hourly Rate             (no less than $13.71, no more than $20.00); update if required]]</f>
        <v>0</v>
      </c>
      <c r="I14" s="84">
        <v>0</v>
      </c>
      <c r="J14" s="117">
        <f t="shared" si="3"/>
        <v>20</v>
      </c>
      <c r="K14" s="117" t="str">
        <f t="shared" si="0"/>
        <v>$4.00</v>
      </c>
      <c r="L14" s="133" t="str">
        <f t="shared" si="1"/>
        <v>0</v>
      </c>
      <c r="M14" s="109">
        <f>Table219[[#This Row],[Regular Worked Hours (Excludes OT and nonworked STAT)]]+Table218[[#This Row],[Hours to Date - Cannot Exceed 640]]</f>
        <v>0</v>
      </c>
    </row>
    <row r="15" spans="1:13" s="110" customFormat="1" ht="30.75" customHeight="1" x14ac:dyDescent="0.25">
      <c r="A15" s="119">
        <f>'Information Sheet-COMPLETE 1st'!A22</f>
        <v>0</v>
      </c>
      <c r="B15" s="108">
        <f>'Information Sheet-COMPLETE 1st'!B22</f>
        <v>0</v>
      </c>
      <c r="C15" s="2" t="s">
        <v>5</v>
      </c>
      <c r="D15" s="7">
        <f>Table218[[#This Row],[Employee''s Essential Occupation; update if required]]</f>
        <v>0</v>
      </c>
      <c r="E15" s="118">
        <f t="shared" si="2"/>
        <v>1</v>
      </c>
      <c r="F15" s="118">
        <f t="shared" si="2"/>
        <v>0</v>
      </c>
      <c r="G15" s="82"/>
      <c r="H15" s="116">
        <f>Table218[[#This Row],[Hourly Rate             (no less than $13.71, no more than $20.00); update if required]]</f>
        <v>0</v>
      </c>
      <c r="I15" s="84">
        <v>0</v>
      </c>
      <c r="J15" s="117">
        <f t="shared" si="3"/>
        <v>20</v>
      </c>
      <c r="K15" s="117" t="str">
        <f t="shared" si="0"/>
        <v>$4.00</v>
      </c>
      <c r="L15" s="133" t="str">
        <f t="shared" si="1"/>
        <v>0</v>
      </c>
      <c r="M15" s="109">
        <f>Table219[[#This Row],[Regular Worked Hours (Excludes OT and nonworked STAT)]]+Table218[[#This Row],[Hours to Date - Cannot Exceed 640]]</f>
        <v>0</v>
      </c>
    </row>
    <row r="16" spans="1:13" s="110" customFormat="1" ht="30.75" customHeight="1" x14ac:dyDescent="0.25">
      <c r="A16" s="119">
        <f>'Information Sheet-COMPLETE 1st'!A23</f>
        <v>0</v>
      </c>
      <c r="B16" s="108">
        <f>'Information Sheet-COMPLETE 1st'!B23</f>
        <v>0</v>
      </c>
      <c r="C16" s="2" t="s">
        <v>5</v>
      </c>
      <c r="D16" s="7">
        <f>Table218[[#This Row],[Employee''s Essential Occupation; update if required]]</f>
        <v>0</v>
      </c>
      <c r="E16" s="118">
        <f t="shared" si="2"/>
        <v>1</v>
      </c>
      <c r="F16" s="118">
        <f t="shared" si="2"/>
        <v>0</v>
      </c>
      <c r="G16" s="82"/>
      <c r="H16" s="116">
        <f>Table218[[#This Row],[Hourly Rate             (no less than $13.71, no more than $20.00); update if required]]</f>
        <v>0</v>
      </c>
      <c r="I16" s="84">
        <v>0</v>
      </c>
      <c r="J16" s="117">
        <f t="shared" si="3"/>
        <v>20</v>
      </c>
      <c r="K16" s="117" t="str">
        <f t="shared" si="0"/>
        <v>$4.00</v>
      </c>
      <c r="L16" s="133" t="str">
        <f t="shared" si="1"/>
        <v>0</v>
      </c>
      <c r="M16" s="109">
        <f>Table219[[#This Row],[Regular Worked Hours (Excludes OT and nonworked STAT)]]+Table218[[#This Row],[Hours to Date - Cannot Exceed 640]]</f>
        <v>0</v>
      </c>
    </row>
    <row r="17" spans="1:13" s="110" customFormat="1" ht="30.75" customHeight="1" x14ac:dyDescent="0.25">
      <c r="A17" s="119">
        <f>'Information Sheet-COMPLETE 1st'!A24</f>
        <v>0</v>
      </c>
      <c r="B17" s="108">
        <f>'Information Sheet-COMPLETE 1st'!B24</f>
        <v>0</v>
      </c>
      <c r="C17" s="2" t="s">
        <v>5</v>
      </c>
      <c r="D17" s="7">
        <f>Table218[[#This Row],[Employee''s Essential Occupation; update if required]]</f>
        <v>0</v>
      </c>
      <c r="E17" s="118">
        <f t="shared" si="2"/>
        <v>1</v>
      </c>
      <c r="F17" s="118">
        <f t="shared" si="2"/>
        <v>0</v>
      </c>
      <c r="G17" s="82"/>
      <c r="H17" s="116">
        <f>Table218[[#This Row],[Hourly Rate             (no less than $13.71, no more than $20.00); update if required]]</f>
        <v>0</v>
      </c>
      <c r="I17" s="84">
        <v>0</v>
      </c>
      <c r="J17" s="117">
        <f t="shared" si="3"/>
        <v>20</v>
      </c>
      <c r="K17" s="117" t="str">
        <f t="shared" si="0"/>
        <v>$4.00</v>
      </c>
      <c r="L17" s="133" t="str">
        <f t="shared" si="1"/>
        <v>0</v>
      </c>
      <c r="M17" s="109">
        <f>Table219[[#This Row],[Regular Worked Hours (Excludes OT and nonworked STAT)]]+Table218[[#This Row],[Hours to Date - Cannot Exceed 640]]</f>
        <v>0</v>
      </c>
    </row>
    <row r="18" spans="1:13" s="110" customFormat="1" ht="30.75" customHeight="1" x14ac:dyDescent="0.25">
      <c r="A18" s="119">
        <f>'Information Sheet-COMPLETE 1st'!A25</f>
        <v>0</v>
      </c>
      <c r="B18" s="108">
        <f>'Information Sheet-COMPLETE 1st'!B25</f>
        <v>0</v>
      </c>
      <c r="C18" s="2" t="s">
        <v>5</v>
      </c>
      <c r="D18" s="7">
        <f>Table218[[#This Row],[Employee''s Essential Occupation; update if required]]</f>
        <v>0</v>
      </c>
      <c r="E18" s="118">
        <f t="shared" si="2"/>
        <v>1</v>
      </c>
      <c r="F18" s="118">
        <f t="shared" si="2"/>
        <v>0</v>
      </c>
      <c r="G18" s="82"/>
      <c r="H18" s="116">
        <f>Table218[[#This Row],[Hourly Rate             (no less than $13.71, no more than $20.00); update if required]]</f>
        <v>0</v>
      </c>
      <c r="I18" s="84">
        <v>0</v>
      </c>
      <c r="J18" s="117">
        <f t="shared" si="3"/>
        <v>20</v>
      </c>
      <c r="K18" s="117" t="str">
        <f t="shared" si="0"/>
        <v>$4.00</v>
      </c>
      <c r="L18" s="133" t="str">
        <f t="shared" si="1"/>
        <v>0</v>
      </c>
      <c r="M18" s="109">
        <f>Table219[[#This Row],[Regular Worked Hours (Excludes OT and nonworked STAT)]]+Table218[[#This Row],[Hours to Date - Cannot Exceed 640]]</f>
        <v>0</v>
      </c>
    </row>
    <row r="19" spans="1:13" s="110" customFormat="1" ht="30.75" customHeight="1" x14ac:dyDescent="0.25">
      <c r="A19" s="119">
        <f>'Information Sheet-COMPLETE 1st'!A26</f>
        <v>0</v>
      </c>
      <c r="B19" s="108">
        <f>'Information Sheet-COMPLETE 1st'!B26</f>
        <v>0</v>
      </c>
      <c r="C19" s="2" t="s">
        <v>5</v>
      </c>
      <c r="D19" s="7">
        <f>Table218[[#This Row],[Employee''s Essential Occupation; update if required]]</f>
        <v>0</v>
      </c>
      <c r="E19" s="118">
        <f t="shared" si="2"/>
        <v>1</v>
      </c>
      <c r="F19" s="118">
        <f t="shared" si="2"/>
        <v>0</v>
      </c>
      <c r="G19" s="82"/>
      <c r="H19" s="116">
        <f>Table218[[#This Row],[Hourly Rate             (no less than $13.71, no more than $20.00); update if required]]</f>
        <v>0</v>
      </c>
      <c r="I19" s="84">
        <v>0</v>
      </c>
      <c r="J19" s="117">
        <f t="shared" si="3"/>
        <v>20</v>
      </c>
      <c r="K19" s="117" t="str">
        <f t="shared" si="0"/>
        <v>$4.00</v>
      </c>
      <c r="L19" s="133" t="str">
        <f t="shared" si="1"/>
        <v>0</v>
      </c>
      <c r="M19" s="109">
        <f>Table219[[#This Row],[Regular Worked Hours (Excludes OT and nonworked STAT)]]+Table218[[#This Row],[Hours to Date - Cannot Exceed 640]]</f>
        <v>0</v>
      </c>
    </row>
    <row r="20" spans="1:13" s="110" customFormat="1" ht="30.75" customHeight="1" x14ac:dyDescent="0.25">
      <c r="A20" s="119">
        <f>'Information Sheet-COMPLETE 1st'!A27</f>
        <v>0</v>
      </c>
      <c r="B20" s="108">
        <f>'Information Sheet-COMPLETE 1st'!B27</f>
        <v>0</v>
      </c>
      <c r="C20" s="2" t="s">
        <v>5</v>
      </c>
      <c r="D20" s="7">
        <f>Table218[[#This Row],[Employee''s Essential Occupation; update if required]]</f>
        <v>0</v>
      </c>
      <c r="E20" s="118">
        <f t="shared" si="2"/>
        <v>1</v>
      </c>
      <c r="F20" s="118">
        <f t="shared" si="2"/>
        <v>0</v>
      </c>
      <c r="G20" s="82"/>
      <c r="H20" s="116">
        <f>Table218[[#This Row],[Hourly Rate             (no less than $13.71, no more than $20.00); update if required]]</f>
        <v>0</v>
      </c>
      <c r="I20" s="84">
        <v>0</v>
      </c>
      <c r="J20" s="117">
        <f t="shared" si="3"/>
        <v>20</v>
      </c>
      <c r="K20" s="117" t="str">
        <f t="shared" si="0"/>
        <v>$4.00</v>
      </c>
      <c r="L20" s="133" t="str">
        <f t="shared" si="1"/>
        <v>0</v>
      </c>
      <c r="M20" s="109">
        <f>Table219[[#This Row],[Regular Worked Hours (Excludes OT and nonworked STAT)]]+Table218[[#This Row],[Hours to Date - Cannot Exceed 640]]</f>
        <v>0</v>
      </c>
    </row>
    <row r="21" spans="1:13" s="110" customFormat="1" ht="30.75" customHeight="1" x14ac:dyDescent="0.25">
      <c r="A21" s="119">
        <f>'Information Sheet-COMPLETE 1st'!A28</f>
        <v>0</v>
      </c>
      <c r="B21" s="108">
        <f>'Information Sheet-COMPLETE 1st'!B28</f>
        <v>0</v>
      </c>
      <c r="C21" s="2" t="s">
        <v>5</v>
      </c>
      <c r="D21" s="7">
        <f>Table218[[#This Row],[Employee''s Essential Occupation; update if required]]</f>
        <v>0</v>
      </c>
      <c r="E21" s="118">
        <f t="shared" si="2"/>
        <v>1</v>
      </c>
      <c r="F21" s="118">
        <f t="shared" si="2"/>
        <v>0</v>
      </c>
      <c r="G21" s="82"/>
      <c r="H21" s="116">
        <f>Table218[[#This Row],[Hourly Rate             (no less than $13.71, no more than $20.00); update if required]]</f>
        <v>0</v>
      </c>
      <c r="I21" s="84">
        <v>0</v>
      </c>
      <c r="J21" s="117">
        <f t="shared" si="3"/>
        <v>20</v>
      </c>
      <c r="K21" s="117" t="str">
        <f t="shared" si="0"/>
        <v>$4.00</v>
      </c>
      <c r="L21" s="133" t="str">
        <f t="shared" si="1"/>
        <v>0</v>
      </c>
      <c r="M21" s="109">
        <f>Table219[[#This Row],[Regular Worked Hours (Excludes OT and nonworked STAT)]]+Table218[[#This Row],[Hours to Date - Cannot Exceed 640]]</f>
        <v>0</v>
      </c>
    </row>
    <row r="22" spans="1:13" s="110" customFormat="1" ht="30.75" customHeight="1" x14ac:dyDescent="0.25">
      <c r="A22" s="119">
        <f>'Information Sheet-COMPLETE 1st'!A29</f>
        <v>0</v>
      </c>
      <c r="B22" s="108">
        <f>'Information Sheet-COMPLETE 1st'!B29</f>
        <v>0</v>
      </c>
      <c r="C22" s="2" t="s">
        <v>5</v>
      </c>
      <c r="D22" s="7">
        <f>Table218[[#This Row],[Employee''s Essential Occupation; update if required]]</f>
        <v>0</v>
      </c>
      <c r="E22" s="118">
        <f t="shared" si="2"/>
        <v>1</v>
      </c>
      <c r="F22" s="118">
        <f t="shared" si="2"/>
        <v>0</v>
      </c>
      <c r="G22" s="82"/>
      <c r="H22" s="116">
        <f>Table218[[#This Row],[Hourly Rate             (no less than $13.71, no more than $20.00); update if required]]</f>
        <v>0</v>
      </c>
      <c r="I22" s="84">
        <v>0</v>
      </c>
      <c r="J22" s="117">
        <f t="shared" si="3"/>
        <v>20</v>
      </c>
      <c r="K22" s="117" t="str">
        <f t="shared" si="0"/>
        <v>$4.00</v>
      </c>
      <c r="L22" s="133" t="str">
        <f t="shared" si="1"/>
        <v>0</v>
      </c>
      <c r="M22" s="109">
        <f>Table219[[#This Row],[Regular Worked Hours (Excludes OT and nonworked STAT)]]+Table218[[#This Row],[Hours to Date - Cannot Exceed 640]]</f>
        <v>0</v>
      </c>
    </row>
    <row r="23" spans="1:13" s="110" customFormat="1" ht="30.75" customHeight="1" x14ac:dyDescent="0.25">
      <c r="A23" s="119">
        <f>'Information Sheet-COMPLETE 1st'!A30</f>
        <v>0</v>
      </c>
      <c r="B23" s="108">
        <f>'Information Sheet-COMPLETE 1st'!B30</f>
        <v>0</v>
      </c>
      <c r="C23" s="2" t="s">
        <v>5</v>
      </c>
      <c r="D23" s="7">
        <f>Table218[[#This Row],[Employee''s Essential Occupation; update if required]]</f>
        <v>0</v>
      </c>
      <c r="E23" s="118">
        <f t="shared" ref="E23:F38" si="4">E22</f>
        <v>1</v>
      </c>
      <c r="F23" s="118">
        <f t="shared" si="4"/>
        <v>0</v>
      </c>
      <c r="G23" s="82"/>
      <c r="H23" s="116">
        <f>Table218[[#This Row],[Hourly Rate             (no less than $13.71, no more than $20.00); update if required]]</f>
        <v>0</v>
      </c>
      <c r="I23" s="84">
        <v>0</v>
      </c>
      <c r="J23" s="117">
        <f t="shared" si="3"/>
        <v>20</v>
      </c>
      <c r="K23" s="117" t="str">
        <f t="shared" si="0"/>
        <v>$4.00</v>
      </c>
      <c r="L23" s="133" t="str">
        <f t="shared" si="1"/>
        <v>0</v>
      </c>
      <c r="M23" s="109">
        <f>Table219[[#This Row],[Regular Worked Hours (Excludes OT and nonworked STAT)]]+Table218[[#This Row],[Hours to Date - Cannot Exceed 640]]</f>
        <v>0</v>
      </c>
    </row>
    <row r="24" spans="1:13" s="110" customFormat="1" ht="30.75" customHeight="1" x14ac:dyDescent="0.25">
      <c r="A24" s="119">
        <f>'Information Sheet-COMPLETE 1st'!A31</f>
        <v>0</v>
      </c>
      <c r="B24" s="108">
        <f>'Information Sheet-COMPLETE 1st'!B31</f>
        <v>0</v>
      </c>
      <c r="C24" s="2" t="s">
        <v>5</v>
      </c>
      <c r="D24" s="7">
        <f>Table218[[#This Row],[Employee''s Essential Occupation; update if required]]</f>
        <v>0</v>
      </c>
      <c r="E24" s="118">
        <f t="shared" si="4"/>
        <v>1</v>
      </c>
      <c r="F24" s="118">
        <f t="shared" si="4"/>
        <v>0</v>
      </c>
      <c r="G24" s="82"/>
      <c r="H24" s="116">
        <f>Table218[[#This Row],[Hourly Rate             (no less than $13.71, no more than $20.00); update if required]]</f>
        <v>0</v>
      </c>
      <c r="I24" s="84">
        <v>0</v>
      </c>
      <c r="J24" s="117">
        <f t="shared" si="3"/>
        <v>20</v>
      </c>
      <c r="K24" s="117" t="str">
        <f t="shared" si="0"/>
        <v>$4.00</v>
      </c>
      <c r="L24" s="133" t="str">
        <f t="shared" si="1"/>
        <v>0</v>
      </c>
      <c r="M24" s="109">
        <f>Table219[[#This Row],[Regular Worked Hours (Excludes OT and nonworked STAT)]]+Table218[[#This Row],[Hours to Date - Cannot Exceed 640]]</f>
        <v>0</v>
      </c>
    </row>
    <row r="25" spans="1:13" s="110" customFormat="1" ht="30.75" customHeight="1" x14ac:dyDescent="0.25">
      <c r="A25" s="119">
        <f>'Information Sheet-COMPLETE 1st'!A32</f>
        <v>0</v>
      </c>
      <c r="B25" s="108">
        <f>'Information Sheet-COMPLETE 1st'!B32</f>
        <v>0</v>
      </c>
      <c r="C25" s="2" t="s">
        <v>5</v>
      </c>
      <c r="D25" s="7">
        <f>Table218[[#This Row],[Employee''s Essential Occupation; update if required]]</f>
        <v>0</v>
      </c>
      <c r="E25" s="118">
        <f t="shared" si="4"/>
        <v>1</v>
      </c>
      <c r="F25" s="118">
        <f t="shared" si="4"/>
        <v>0</v>
      </c>
      <c r="G25" s="82"/>
      <c r="H25" s="116">
        <f>Table218[[#This Row],[Hourly Rate             (no less than $13.71, no more than $20.00); update if required]]</f>
        <v>0</v>
      </c>
      <c r="I25" s="84">
        <v>0</v>
      </c>
      <c r="J25" s="117">
        <f t="shared" si="3"/>
        <v>20</v>
      </c>
      <c r="K25" s="117" t="str">
        <f t="shared" si="0"/>
        <v>$4.00</v>
      </c>
      <c r="L25" s="133" t="str">
        <f t="shared" si="1"/>
        <v>0</v>
      </c>
      <c r="M25" s="109">
        <f>Table219[[#This Row],[Regular Worked Hours (Excludes OT and nonworked STAT)]]+Table218[[#This Row],[Hours to Date - Cannot Exceed 640]]</f>
        <v>0</v>
      </c>
    </row>
    <row r="26" spans="1:13" s="110" customFormat="1" ht="30.75" customHeight="1" x14ac:dyDescent="0.25">
      <c r="A26" s="119">
        <f>'Information Sheet-COMPLETE 1st'!A33</f>
        <v>0</v>
      </c>
      <c r="B26" s="108">
        <f>'Information Sheet-COMPLETE 1st'!B33</f>
        <v>0</v>
      </c>
      <c r="C26" s="2" t="s">
        <v>5</v>
      </c>
      <c r="D26" s="7">
        <f>Table218[[#This Row],[Employee''s Essential Occupation; update if required]]</f>
        <v>0</v>
      </c>
      <c r="E26" s="118">
        <f t="shared" si="4"/>
        <v>1</v>
      </c>
      <c r="F26" s="118">
        <f t="shared" si="4"/>
        <v>0</v>
      </c>
      <c r="G26" s="82"/>
      <c r="H26" s="116">
        <f>Table218[[#This Row],[Hourly Rate             (no less than $13.71, no more than $20.00); update if required]]</f>
        <v>0</v>
      </c>
      <c r="I26" s="84">
        <v>0</v>
      </c>
      <c r="J26" s="117">
        <f t="shared" si="3"/>
        <v>20</v>
      </c>
      <c r="K26" s="117" t="str">
        <f t="shared" si="0"/>
        <v>$4.00</v>
      </c>
      <c r="L26" s="133" t="str">
        <f t="shared" si="1"/>
        <v>0</v>
      </c>
      <c r="M26" s="109">
        <f>Table219[[#This Row],[Regular Worked Hours (Excludes OT and nonworked STAT)]]+Table218[[#This Row],[Hours to Date - Cannot Exceed 640]]</f>
        <v>0</v>
      </c>
    </row>
    <row r="27" spans="1:13" s="110" customFormat="1" ht="30.75" customHeight="1" x14ac:dyDescent="0.25">
      <c r="A27" s="119">
        <f>'Information Sheet-COMPLETE 1st'!A34</f>
        <v>0</v>
      </c>
      <c r="B27" s="108">
        <f>'Information Sheet-COMPLETE 1st'!B34</f>
        <v>0</v>
      </c>
      <c r="C27" s="2" t="s">
        <v>5</v>
      </c>
      <c r="D27" s="7">
        <f>Table218[[#This Row],[Employee''s Essential Occupation; update if required]]</f>
        <v>0</v>
      </c>
      <c r="E27" s="118">
        <f t="shared" si="4"/>
        <v>1</v>
      </c>
      <c r="F27" s="118">
        <f t="shared" si="4"/>
        <v>0</v>
      </c>
      <c r="G27" s="82"/>
      <c r="H27" s="116">
        <f>Table218[[#This Row],[Hourly Rate             (no less than $13.71, no more than $20.00); update if required]]</f>
        <v>0</v>
      </c>
      <c r="I27" s="84">
        <v>0</v>
      </c>
      <c r="J27" s="117">
        <f t="shared" si="3"/>
        <v>20</v>
      </c>
      <c r="K27" s="117" t="str">
        <f t="shared" si="0"/>
        <v>$4.00</v>
      </c>
      <c r="L27" s="133" t="str">
        <f t="shared" si="1"/>
        <v>0</v>
      </c>
      <c r="M27" s="109">
        <f>Table219[[#This Row],[Regular Worked Hours (Excludes OT and nonworked STAT)]]+Table218[[#This Row],[Hours to Date - Cannot Exceed 640]]</f>
        <v>0</v>
      </c>
    </row>
    <row r="28" spans="1:13" s="110" customFormat="1" ht="30.75" customHeight="1" x14ac:dyDescent="0.25">
      <c r="A28" s="119">
        <f>'Information Sheet-COMPLETE 1st'!A35</f>
        <v>0</v>
      </c>
      <c r="B28" s="108">
        <f>'Information Sheet-COMPLETE 1st'!B35</f>
        <v>0</v>
      </c>
      <c r="C28" s="2" t="s">
        <v>5</v>
      </c>
      <c r="D28" s="7">
        <f>Table218[[#This Row],[Employee''s Essential Occupation; update if required]]</f>
        <v>0</v>
      </c>
      <c r="E28" s="118">
        <f t="shared" si="4"/>
        <v>1</v>
      </c>
      <c r="F28" s="118">
        <f t="shared" si="4"/>
        <v>0</v>
      </c>
      <c r="G28" s="82"/>
      <c r="H28" s="116">
        <f>Table218[[#This Row],[Hourly Rate             (no less than $13.71, no more than $20.00); update if required]]</f>
        <v>0</v>
      </c>
      <c r="I28" s="84">
        <v>0</v>
      </c>
      <c r="J28" s="117">
        <f t="shared" si="3"/>
        <v>20</v>
      </c>
      <c r="K28" s="117" t="str">
        <f t="shared" si="0"/>
        <v>$4.00</v>
      </c>
      <c r="L28" s="133" t="str">
        <f t="shared" si="1"/>
        <v>0</v>
      </c>
      <c r="M28" s="109">
        <f>Table219[[#This Row],[Regular Worked Hours (Excludes OT and nonworked STAT)]]+Table218[[#This Row],[Hours to Date - Cannot Exceed 640]]</f>
        <v>0</v>
      </c>
    </row>
    <row r="29" spans="1:13" s="110" customFormat="1" ht="30.75" customHeight="1" x14ac:dyDescent="0.25">
      <c r="A29" s="119">
        <f>'Information Sheet-COMPLETE 1st'!A36</f>
        <v>0</v>
      </c>
      <c r="B29" s="108">
        <f>'Information Sheet-COMPLETE 1st'!B36</f>
        <v>0</v>
      </c>
      <c r="C29" s="2" t="s">
        <v>5</v>
      </c>
      <c r="D29" s="7">
        <f>Table218[[#This Row],[Employee''s Essential Occupation; update if required]]</f>
        <v>0</v>
      </c>
      <c r="E29" s="118">
        <f t="shared" si="4"/>
        <v>1</v>
      </c>
      <c r="F29" s="118">
        <f t="shared" si="4"/>
        <v>0</v>
      </c>
      <c r="G29" s="82"/>
      <c r="H29" s="116">
        <f>Table218[[#This Row],[Hourly Rate             (no less than $13.71, no more than $20.00); update if required]]</f>
        <v>0</v>
      </c>
      <c r="I29" s="84">
        <v>0</v>
      </c>
      <c r="J29" s="117">
        <f t="shared" si="3"/>
        <v>20</v>
      </c>
      <c r="K29" s="117" t="str">
        <f t="shared" si="0"/>
        <v>$4.00</v>
      </c>
      <c r="L29" s="133" t="str">
        <f t="shared" si="1"/>
        <v>0</v>
      </c>
      <c r="M29" s="109">
        <f>Table219[[#This Row],[Regular Worked Hours (Excludes OT and nonworked STAT)]]+Table218[[#This Row],[Hours to Date - Cannot Exceed 640]]</f>
        <v>0</v>
      </c>
    </row>
    <row r="30" spans="1:13" s="110" customFormat="1" ht="30.75" customHeight="1" x14ac:dyDescent="0.25">
      <c r="A30" s="119">
        <f>'Information Sheet-COMPLETE 1st'!A37</f>
        <v>0</v>
      </c>
      <c r="B30" s="108">
        <f>'Information Sheet-COMPLETE 1st'!B37</f>
        <v>0</v>
      </c>
      <c r="C30" s="2" t="s">
        <v>5</v>
      </c>
      <c r="D30" s="7">
        <f>Table218[[#This Row],[Employee''s Essential Occupation; update if required]]</f>
        <v>0</v>
      </c>
      <c r="E30" s="118">
        <f t="shared" si="4"/>
        <v>1</v>
      </c>
      <c r="F30" s="118">
        <f t="shared" si="4"/>
        <v>0</v>
      </c>
      <c r="G30" s="82"/>
      <c r="H30" s="116">
        <f>Table218[[#This Row],[Hourly Rate             (no less than $13.71, no more than $20.00); update if required]]</f>
        <v>0</v>
      </c>
      <c r="I30" s="84">
        <v>0</v>
      </c>
      <c r="J30" s="117">
        <f t="shared" si="3"/>
        <v>20</v>
      </c>
      <c r="K30" s="117" t="str">
        <f t="shared" si="0"/>
        <v>$4.00</v>
      </c>
      <c r="L30" s="133" t="str">
        <f t="shared" si="1"/>
        <v>0</v>
      </c>
      <c r="M30" s="109">
        <f>Table219[[#This Row],[Regular Worked Hours (Excludes OT and nonworked STAT)]]+Table218[[#This Row],[Hours to Date - Cannot Exceed 640]]</f>
        <v>0</v>
      </c>
    </row>
    <row r="31" spans="1:13" s="110" customFormat="1" ht="30.75" customHeight="1" x14ac:dyDescent="0.25">
      <c r="A31" s="119">
        <f>'Information Sheet-COMPLETE 1st'!A38</f>
        <v>0</v>
      </c>
      <c r="B31" s="108">
        <f>'Information Sheet-COMPLETE 1st'!B38</f>
        <v>0</v>
      </c>
      <c r="C31" s="2" t="s">
        <v>5</v>
      </c>
      <c r="D31" s="7">
        <f>Table218[[#This Row],[Employee''s Essential Occupation; update if required]]</f>
        <v>0</v>
      </c>
      <c r="E31" s="118">
        <f t="shared" si="4"/>
        <v>1</v>
      </c>
      <c r="F31" s="118">
        <f t="shared" si="4"/>
        <v>0</v>
      </c>
      <c r="G31" s="82"/>
      <c r="H31" s="116">
        <f>Table218[[#This Row],[Hourly Rate             (no less than $13.71, no more than $20.00); update if required]]</f>
        <v>0</v>
      </c>
      <c r="I31" s="84">
        <v>0</v>
      </c>
      <c r="J31" s="117">
        <f t="shared" si="3"/>
        <v>20</v>
      </c>
      <c r="K31" s="117" t="str">
        <f t="shared" si="0"/>
        <v>$4.00</v>
      </c>
      <c r="L31" s="133" t="str">
        <f t="shared" si="1"/>
        <v>0</v>
      </c>
      <c r="M31" s="109">
        <f>Table219[[#This Row],[Regular Worked Hours (Excludes OT and nonworked STAT)]]+Table218[[#This Row],[Hours to Date - Cannot Exceed 640]]</f>
        <v>0</v>
      </c>
    </row>
    <row r="32" spans="1:13" s="110" customFormat="1" ht="30.75" customHeight="1" x14ac:dyDescent="0.25">
      <c r="A32" s="119">
        <f>'Information Sheet-COMPLETE 1st'!A39</f>
        <v>0</v>
      </c>
      <c r="B32" s="108">
        <f>'Information Sheet-COMPLETE 1st'!B39</f>
        <v>0</v>
      </c>
      <c r="C32" s="2" t="s">
        <v>5</v>
      </c>
      <c r="D32" s="7">
        <f>Table218[[#This Row],[Employee''s Essential Occupation; update if required]]</f>
        <v>0</v>
      </c>
      <c r="E32" s="118">
        <f t="shared" si="4"/>
        <v>1</v>
      </c>
      <c r="F32" s="118">
        <f t="shared" si="4"/>
        <v>0</v>
      </c>
      <c r="G32" s="82"/>
      <c r="H32" s="116">
        <f>Table218[[#This Row],[Hourly Rate             (no less than $13.71, no more than $20.00); update if required]]</f>
        <v>0</v>
      </c>
      <c r="I32" s="84">
        <v>0</v>
      </c>
      <c r="J32" s="117">
        <f t="shared" si="3"/>
        <v>20</v>
      </c>
      <c r="K32" s="117" t="str">
        <f t="shared" si="0"/>
        <v>$4.00</v>
      </c>
      <c r="L32" s="133" t="str">
        <f t="shared" si="1"/>
        <v>0</v>
      </c>
      <c r="M32" s="109">
        <f>Table219[[#This Row],[Regular Worked Hours (Excludes OT and nonworked STAT)]]+Table218[[#This Row],[Hours to Date - Cannot Exceed 640]]</f>
        <v>0</v>
      </c>
    </row>
    <row r="33" spans="1:13" s="110" customFormat="1" ht="30.75" customHeight="1" x14ac:dyDescent="0.25">
      <c r="A33" s="119">
        <f>'Information Sheet-COMPLETE 1st'!A40</f>
        <v>0</v>
      </c>
      <c r="B33" s="108">
        <f>'Information Sheet-COMPLETE 1st'!B40</f>
        <v>0</v>
      </c>
      <c r="C33" s="2" t="s">
        <v>5</v>
      </c>
      <c r="D33" s="7">
        <f>Table218[[#This Row],[Employee''s Essential Occupation; update if required]]</f>
        <v>0</v>
      </c>
      <c r="E33" s="118">
        <f t="shared" si="4"/>
        <v>1</v>
      </c>
      <c r="F33" s="118">
        <f t="shared" si="4"/>
        <v>0</v>
      </c>
      <c r="G33" s="82"/>
      <c r="H33" s="116">
        <f>Table218[[#This Row],[Hourly Rate             (no less than $13.71, no more than $20.00); update if required]]</f>
        <v>0</v>
      </c>
      <c r="I33" s="84">
        <v>0</v>
      </c>
      <c r="J33" s="117">
        <f t="shared" si="3"/>
        <v>20</v>
      </c>
      <c r="K33" s="117" t="str">
        <f t="shared" si="0"/>
        <v>$4.00</v>
      </c>
      <c r="L33" s="133" t="str">
        <f t="shared" si="1"/>
        <v>0</v>
      </c>
      <c r="M33" s="109">
        <f>Table219[[#This Row],[Regular Worked Hours (Excludes OT and nonworked STAT)]]+Table218[[#This Row],[Hours to Date - Cannot Exceed 640]]</f>
        <v>0</v>
      </c>
    </row>
    <row r="34" spans="1:13" s="110" customFormat="1" ht="30.75" customHeight="1" x14ac:dyDescent="0.25">
      <c r="A34" s="119">
        <f>'Information Sheet-COMPLETE 1st'!A41</f>
        <v>0</v>
      </c>
      <c r="B34" s="108">
        <f>'Information Sheet-COMPLETE 1st'!B41</f>
        <v>0</v>
      </c>
      <c r="C34" s="2" t="s">
        <v>5</v>
      </c>
      <c r="D34" s="7">
        <f>Table218[[#This Row],[Employee''s Essential Occupation; update if required]]</f>
        <v>0</v>
      </c>
      <c r="E34" s="118">
        <f t="shared" si="4"/>
        <v>1</v>
      </c>
      <c r="F34" s="118">
        <f t="shared" si="4"/>
        <v>0</v>
      </c>
      <c r="G34" s="82"/>
      <c r="H34" s="116">
        <f>Table218[[#This Row],[Hourly Rate             (no less than $13.71, no more than $20.00); update if required]]</f>
        <v>0</v>
      </c>
      <c r="I34" s="84">
        <v>0</v>
      </c>
      <c r="J34" s="117">
        <f t="shared" si="3"/>
        <v>20</v>
      </c>
      <c r="K34" s="117" t="str">
        <f t="shared" si="0"/>
        <v>$4.00</v>
      </c>
      <c r="L34" s="133" t="str">
        <f t="shared" si="1"/>
        <v>0</v>
      </c>
      <c r="M34" s="109">
        <f>Table219[[#This Row],[Regular Worked Hours (Excludes OT and nonworked STAT)]]+Table218[[#This Row],[Hours to Date - Cannot Exceed 640]]</f>
        <v>0</v>
      </c>
    </row>
    <row r="35" spans="1:13" s="110" customFormat="1" ht="30.75" customHeight="1" x14ac:dyDescent="0.25">
      <c r="A35" s="119">
        <f>'Information Sheet-COMPLETE 1st'!A42</f>
        <v>0</v>
      </c>
      <c r="B35" s="108">
        <f>'Information Sheet-COMPLETE 1st'!B42</f>
        <v>0</v>
      </c>
      <c r="C35" s="2" t="s">
        <v>5</v>
      </c>
      <c r="D35" s="7">
        <f>Table218[[#This Row],[Employee''s Essential Occupation; update if required]]</f>
        <v>0</v>
      </c>
      <c r="E35" s="118">
        <f t="shared" si="4"/>
        <v>1</v>
      </c>
      <c r="F35" s="118">
        <f t="shared" si="4"/>
        <v>0</v>
      </c>
      <c r="G35" s="82"/>
      <c r="H35" s="116">
        <f>Table218[[#This Row],[Hourly Rate             (no less than $13.71, no more than $20.00); update if required]]</f>
        <v>0</v>
      </c>
      <c r="I35" s="84">
        <v>0</v>
      </c>
      <c r="J35" s="117">
        <f t="shared" si="3"/>
        <v>20</v>
      </c>
      <c r="K35" s="117" t="str">
        <f t="shared" si="0"/>
        <v>$4.00</v>
      </c>
      <c r="L35" s="133" t="str">
        <f t="shared" si="1"/>
        <v>0</v>
      </c>
      <c r="M35" s="109">
        <f>Table219[[#This Row],[Regular Worked Hours (Excludes OT and nonworked STAT)]]+Table218[[#This Row],[Hours to Date - Cannot Exceed 640]]</f>
        <v>0</v>
      </c>
    </row>
    <row r="36" spans="1:13" s="110" customFormat="1" ht="30.75" customHeight="1" x14ac:dyDescent="0.25">
      <c r="A36" s="119">
        <f>'Information Sheet-COMPLETE 1st'!A43</f>
        <v>0</v>
      </c>
      <c r="B36" s="108">
        <f>'Information Sheet-COMPLETE 1st'!B43</f>
        <v>0</v>
      </c>
      <c r="C36" s="2" t="s">
        <v>5</v>
      </c>
      <c r="D36" s="7">
        <f>Table218[[#This Row],[Employee''s Essential Occupation; update if required]]</f>
        <v>0</v>
      </c>
      <c r="E36" s="118">
        <f t="shared" si="4"/>
        <v>1</v>
      </c>
      <c r="F36" s="118">
        <f t="shared" si="4"/>
        <v>0</v>
      </c>
      <c r="G36" s="82"/>
      <c r="H36" s="116">
        <f>Table218[[#This Row],[Hourly Rate             (no less than $13.71, no more than $20.00); update if required]]</f>
        <v>0</v>
      </c>
      <c r="I36" s="84">
        <v>0</v>
      </c>
      <c r="J36" s="117">
        <f t="shared" si="3"/>
        <v>20</v>
      </c>
      <c r="K36" s="117" t="str">
        <f t="shared" si="0"/>
        <v>$4.00</v>
      </c>
      <c r="L36" s="133" t="str">
        <f t="shared" si="1"/>
        <v>0</v>
      </c>
      <c r="M36" s="109">
        <f>Table219[[#This Row],[Regular Worked Hours (Excludes OT and nonworked STAT)]]+Table218[[#This Row],[Hours to Date - Cannot Exceed 640]]</f>
        <v>0</v>
      </c>
    </row>
    <row r="37" spans="1:13" s="110" customFormat="1" ht="30.75" customHeight="1" x14ac:dyDescent="0.25">
      <c r="A37" s="119">
        <f>'Information Sheet-COMPLETE 1st'!A44</f>
        <v>0</v>
      </c>
      <c r="B37" s="108">
        <f>'Information Sheet-COMPLETE 1st'!B44</f>
        <v>0</v>
      </c>
      <c r="C37" s="2" t="s">
        <v>5</v>
      </c>
      <c r="D37" s="7">
        <f>Table218[[#This Row],[Employee''s Essential Occupation; update if required]]</f>
        <v>0</v>
      </c>
      <c r="E37" s="118">
        <f t="shared" si="4"/>
        <v>1</v>
      </c>
      <c r="F37" s="118">
        <f t="shared" si="4"/>
        <v>0</v>
      </c>
      <c r="G37" s="82"/>
      <c r="H37" s="116">
        <f>Table218[[#This Row],[Hourly Rate             (no less than $13.71, no more than $20.00); update if required]]</f>
        <v>0</v>
      </c>
      <c r="I37" s="84">
        <v>0</v>
      </c>
      <c r="J37" s="117">
        <f t="shared" si="3"/>
        <v>20</v>
      </c>
      <c r="K37" s="117" t="str">
        <f t="shared" si="0"/>
        <v>$4.00</v>
      </c>
      <c r="L37" s="133" t="str">
        <f t="shared" si="1"/>
        <v>0</v>
      </c>
      <c r="M37" s="109">
        <f>Table219[[#This Row],[Regular Worked Hours (Excludes OT and nonworked STAT)]]+Table218[[#This Row],[Hours to Date - Cannot Exceed 640]]</f>
        <v>0</v>
      </c>
    </row>
    <row r="38" spans="1:13" s="110" customFormat="1" ht="30.75" customHeight="1" x14ac:dyDescent="0.25">
      <c r="A38" s="119">
        <f>'Information Sheet-COMPLETE 1st'!A45</f>
        <v>0</v>
      </c>
      <c r="B38" s="108">
        <f>'Information Sheet-COMPLETE 1st'!B45</f>
        <v>0</v>
      </c>
      <c r="C38" s="2" t="s">
        <v>5</v>
      </c>
      <c r="D38" s="7">
        <f>Table218[[#This Row],[Employee''s Essential Occupation; update if required]]</f>
        <v>0</v>
      </c>
      <c r="E38" s="118">
        <f t="shared" si="4"/>
        <v>1</v>
      </c>
      <c r="F38" s="118">
        <f t="shared" si="4"/>
        <v>0</v>
      </c>
      <c r="G38" s="82"/>
      <c r="H38" s="116">
        <f>Table218[[#This Row],[Hourly Rate             (no less than $13.71, no more than $20.00); update if required]]</f>
        <v>0</v>
      </c>
      <c r="I38" s="84">
        <v>0</v>
      </c>
      <c r="J38" s="117">
        <f t="shared" si="3"/>
        <v>20</v>
      </c>
      <c r="K38" s="117" t="str">
        <f t="shared" ref="K38:K69" si="5">IF(AND(J38&lt;=3.99,L45&gt;(-100)),J38,"$4.00")</f>
        <v>$4.00</v>
      </c>
      <c r="L38" s="133" t="str">
        <f t="shared" ref="L38:L69" si="6">IF(OR(H38&gt;19.99,H38&lt;13.71),"0",I38*K38)</f>
        <v>0</v>
      </c>
      <c r="M38" s="109">
        <f>Table219[[#This Row],[Regular Worked Hours (Excludes OT and nonworked STAT)]]+Table218[[#This Row],[Hours to Date - Cannot Exceed 640]]</f>
        <v>0</v>
      </c>
    </row>
    <row r="39" spans="1:13" s="110" customFormat="1" ht="30.75" customHeight="1" x14ac:dyDescent="0.25">
      <c r="A39" s="119">
        <f>'Information Sheet-COMPLETE 1st'!A46</f>
        <v>0</v>
      </c>
      <c r="B39" s="108">
        <f>'Information Sheet-COMPLETE 1st'!B46</f>
        <v>0</v>
      </c>
      <c r="C39" s="2" t="s">
        <v>5</v>
      </c>
      <c r="D39" s="7">
        <f>Table218[[#This Row],[Employee''s Essential Occupation; update if required]]</f>
        <v>0</v>
      </c>
      <c r="E39" s="118">
        <f t="shared" ref="E39:F54" si="7">E38</f>
        <v>1</v>
      </c>
      <c r="F39" s="118">
        <f t="shared" si="7"/>
        <v>0</v>
      </c>
      <c r="G39" s="82"/>
      <c r="H39" s="116">
        <f>Table218[[#This Row],[Hourly Rate             (no less than $13.71, no more than $20.00); update if required]]</f>
        <v>0</v>
      </c>
      <c r="I39" s="84">
        <v>0</v>
      </c>
      <c r="J39" s="117">
        <f t="shared" si="3"/>
        <v>20</v>
      </c>
      <c r="K39" s="117" t="str">
        <f t="shared" si="5"/>
        <v>$4.00</v>
      </c>
      <c r="L39" s="133" t="str">
        <f t="shared" si="6"/>
        <v>0</v>
      </c>
      <c r="M39" s="109">
        <f>Table219[[#This Row],[Regular Worked Hours (Excludes OT and nonworked STAT)]]+Table218[[#This Row],[Hours to Date - Cannot Exceed 640]]</f>
        <v>0</v>
      </c>
    </row>
    <row r="40" spans="1:13" s="110" customFormat="1" ht="30.75" customHeight="1" x14ac:dyDescent="0.25">
      <c r="A40" s="119">
        <f>'Information Sheet-COMPLETE 1st'!A47</f>
        <v>0</v>
      </c>
      <c r="B40" s="108">
        <f>'Information Sheet-COMPLETE 1st'!B47</f>
        <v>0</v>
      </c>
      <c r="C40" s="2" t="s">
        <v>5</v>
      </c>
      <c r="D40" s="7">
        <f>Table218[[#This Row],[Employee''s Essential Occupation; update if required]]</f>
        <v>0</v>
      </c>
      <c r="E40" s="118">
        <f t="shared" si="7"/>
        <v>1</v>
      </c>
      <c r="F40" s="118">
        <f t="shared" si="7"/>
        <v>0</v>
      </c>
      <c r="G40" s="82"/>
      <c r="H40" s="116">
        <f>Table218[[#This Row],[Hourly Rate             (no less than $13.71, no more than $20.00); update if required]]</f>
        <v>0</v>
      </c>
      <c r="I40" s="84">
        <v>0</v>
      </c>
      <c r="J40" s="117">
        <f t="shared" si="3"/>
        <v>20</v>
      </c>
      <c r="K40" s="117" t="str">
        <f t="shared" si="5"/>
        <v>$4.00</v>
      </c>
      <c r="L40" s="133" t="str">
        <f t="shared" si="6"/>
        <v>0</v>
      </c>
      <c r="M40" s="109">
        <f>Table219[[#This Row],[Regular Worked Hours (Excludes OT and nonworked STAT)]]+Table218[[#This Row],[Hours to Date - Cannot Exceed 640]]</f>
        <v>0</v>
      </c>
    </row>
    <row r="41" spans="1:13" s="110" customFormat="1" ht="30.75" customHeight="1" x14ac:dyDescent="0.25">
      <c r="A41" s="119">
        <f>'Information Sheet-COMPLETE 1st'!A48</f>
        <v>0</v>
      </c>
      <c r="B41" s="108">
        <f>'Information Sheet-COMPLETE 1st'!B48</f>
        <v>0</v>
      </c>
      <c r="C41" s="2" t="s">
        <v>5</v>
      </c>
      <c r="D41" s="7">
        <f>Table218[[#This Row],[Employee''s Essential Occupation; update if required]]</f>
        <v>0</v>
      </c>
      <c r="E41" s="118">
        <f t="shared" si="7"/>
        <v>1</v>
      </c>
      <c r="F41" s="118">
        <f t="shared" si="7"/>
        <v>0</v>
      </c>
      <c r="G41" s="82"/>
      <c r="H41" s="116">
        <f>Table218[[#This Row],[Hourly Rate             (no less than $13.71, no more than $20.00); update if required]]</f>
        <v>0</v>
      </c>
      <c r="I41" s="84">
        <v>0</v>
      </c>
      <c r="J41" s="117">
        <f t="shared" si="3"/>
        <v>20</v>
      </c>
      <c r="K41" s="117" t="str">
        <f t="shared" si="5"/>
        <v>$4.00</v>
      </c>
      <c r="L41" s="133" t="str">
        <f t="shared" si="6"/>
        <v>0</v>
      </c>
      <c r="M41" s="109">
        <f>Table219[[#This Row],[Regular Worked Hours (Excludes OT and nonworked STAT)]]+Table218[[#This Row],[Hours to Date - Cannot Exceed 640]]</f>
        <v>0</v>
      </c>
    </row>
    <row r="42" spans="1:13" s="110" customFormat="1" ht="30.75" customHeight="1" x14ac:dyDescent="0.25">
      <c r="A42" s="119">
        <f>'Information Sheet-COMPLETE 1st'!A49</f>
        <v>0</v>
      </c>
      <c r="B42" s="108">
        <f>'Information Sheet-COMPLETE 1st'!B49</f>
        <v>0</v>
      </c>
      <c r="C42" s="2" t="s">
        <v>5</v>
      </c>
      <c r="D42" s="7">
        <f>Table218[[#This Row],[Employee''s Essential Occupation; update if required]]</f>
        <v>0</v>
      </c>
      <c r="E42" s="118">
        <f t="shared" si="7"/>
        <v>1</v>
      </c>
      <c r="F42" s="118">
        <f t="shared" si="7"/>
        <v>0</v>
      </c>
      <c r="G42" s="82"/>
      <c r="H42" s="116">
        <f>Table218[[#This Row],[Hourly Rate             (no less than $13.71, no more than $20.00); update if required]]</f>
        <v>0</v>
      </c>
      <c r="I42" s="84">
        <v>0</v>
      </c>
      <c r="J42" s="117">
        <f t="shared" si="3"/>
        <v>20</v>
      </c>
      <c r="K42" s="117" t="str">
        <f t="shared" si="5"/>
        <v>$4.00</v>
      </c>
      <c r="L42" s="133" t="str">
        <f t="shared" si="6"/>
        <v>0</v>
      </c>
      <c r="M42" s="109">
        <f>Table219[[#This Row],[Regular Worked Hours (Excludes OT and nonworked STAT)]]+Table218[[#This Row],[Hours to Date - Cannot Exceed 640]]</f>
        <v>0</v>
      </c>
    </row>
    <row r="43" spans="1:13" s="110" customFormat="1" ht="30.75" customHeight="1" x14ac:dyDescent="0.25">
      <c r="A43" s="119">
        <f>'Information Sheet-COMPLETE 1st'!A50</f>
        <v>0</v>
      </c>
      <c r="B43" s="108">
        <f>'Information Sheet-COMPLETE 1st'!B50</f>
        <v>0</v>
      </c>
      <c r="C43" s="2" t="s">
        <v>5</v>
      </c>
      <c r="D43" s="7">
        <f>Table218[[#This Row],[Employee''s Essential Occupation; update if required]]</f>
        <v>0</v>
      </c>
      <c r="E43" s="118">
        <f t="shared" si="7"/>
        <v>1</v>
      </c>
      <c r="F43" s="118">
        <f t="shared" si="7"/>
        <v>0</v>
      </c>
      <c r="G43" s="82"/>
      <c r="H43" s="116">
        <f>Table218[[#This Row],[Hourly Rate             (no less than $13.71, no more than $20.00); update if required]]</f>
        <v>0</v>
      </c>
      <c r="I43" s="84">
        <v>0</v>
      </c>
      <c r="J43" s="117">
        <f t="shared" si="3"/>
        <v>20</v>
      </c>
      <c r="K43" s="117" t="str">
        <f t="shared" si="5"/>
        <v>$4.00</v>
      </c>
      <c r="L43" s="133" t="str">
        <f t="shared" si="6"/>
        <v>0</v>
      </c>
      <c r="M43" s="109">
        <f>Table219[[#This Row],[Regular Worked Hours (Excludes OT and nonworked STAT)]]+Table218[[#This Row],[Hours to Date - Cannot Exceed 640]]</f>
        <v>0</v>
      </c>
    </row>
    <row r="44" spans="1:13" s="110" customFormat="1" ht="30.75" customHeight="1" x14ac:dyDescent="0.25">
      <c r="A44" s="119">
        <f>'Information Sheet-COMPLETE 1st'!A51</f>
        <v>0</v>
      </c>
      <c r="B44" s="108">
        <f>'Information Sheet-COMPLETE 1st'!B51</f>
        <v>0</v>
      </c>
      <c r="C44" s="2" t="s">
        <v>5</v>
      </c>
      <c r="D44" s="7">
        <f>Table218[[#This Row],[Employee''s Essential Occupation; update if required]]</f>
        <v>0</v>
      </c>
      <c r="E44" s="118">
        <f t="shared" si="7"/>
        <v>1</v>
      </c>
      <c r="F44" s="118">
        <f t="shared" si="7"/>
        <v>0</v>
      </c>
      <c r="G44" s="82"/>
      <c r="H44" s="116">
        <f>Table218[[#This Row],[Hourly Rate             (no less than $13.71, no more than $20.00); update if required]]</f>
        <v>0</v>
      </c>
      <c r="I44" s="84">
        <v>0</v>
      </c>
      <c r="J44" s="117">
        <f t="shared" si="3"/>
        <v>20</v>
      </c>
      <c r="K44" s="117" t="str">
        <f t="shared" si="5"/>
        <v>$4.00</v>
      </c>
      <c r="L44" s="133" t="str">
        <f t="shared" si="6"/>
        <v>0</v>
      </c>
      <c r="M44" s="109">
        <f>Table219[[#This Row],[Regular Worked Hours (Excludes OT and nonworked STAT)]]+Table218[[#This Row],[Hours to Date - Cannot Exceed 640]]</f>
        <v>0</v>
      </c>
    </row>
    <row r="45" spans="1:13" s="110" customFormat="1" ht="30.75" customHeight="1" x14ac:dyDescent="0.25">
      <c r="A45" s="119">
        <f>'Information Sheet-COMPLETE 1st'!A52</f>
        <v>0</v>
      </c>
      <c r="B45" s="108">
        <f>'Information Sheet-COMPLETE 1st'!B52</f>
        <v>0</v>
      </c>
      <c r="C45" s="2" t="s">
        <v>5</v>
      </c>
      <c r="D45" s="7">
        <f>Table218[[#This Row],[Employee''s Essential Occupation; update if required]]</f>
        <v>0</v>
      </c>
      <c r="E45" s="118">
        <f t="shared" si="7"/>
        <v>1</v>
      </c>
      <c r="F45" s="118">
        <f t="shared" si="7"/>
        <v>0</v>
      </c>
      <c r="G45" s="82"/>
      <c r="H45" s="116">
        <f>Table218[[#This Row],[Hourly Rate             (no less than $13.71, no more than $20.00); update if required]]</f>
        <v>0</v>
      </c>
      <c r="I45" s="84">
        <v>0</v>
      </c>
      <c r="J45" s="117">
        <f t="shared" si="3"/>
        <v>20</v>
      </c>
      <c r="K45" s="117" t="str">
        <f t="shared" si="5"/>
        <v>$4.00</v>
      </c>
      <c r="L45" s="133" t="str">
        <f t="shared" si="6"/>
        <v>0</v>
      </c>
      <c r="M45" s="109">
        <f>Table219[[#This Row],[Regular Worked Hours (Excludes OT and nonworked STAT)]]+Table218[[#This Row],[Hours to Date - Cannot Exceed 640]]</f>
        <v>0</v>
      </c>
    </row>
    <row r="46" spans="1:13" s="110" customFormat="1" ht="30.75" customHeight="1" x14ac:dyDescent="0.25">
      <c r="A46" s="119">
        <f>'Information Sheet-COMPLETE 1st'!A53</f>
        <v>0</v>
      </c>
      <c r="B46" s="108">
        <f>'Information Sheet-COMPLETE 1st'!B53</f>
        <v>0</v>
      </c>
      <c r="C46" s="2" t="s">
        <v>5</v>
      </c>
      <c r="D46" s="7">
        <f>Table218[[#This Row],[Employee''s Essential Occupation; update if required]]</f>
        <v>0</v>
      </c>
      <c r="E46" s="118">
        <f t="shared" si="7"/>
        <v>1</v>
      </c>
      <c r="F46" s="118">
        <f t="shared" si="7"/>
        <v>0</v>
      </c>
      <c r="G46" s="82"/>
      <c r="H46" s="116">
        <f>Table218[[#This Row],[Hourly Rate             (no less than $13.71, no more than $20.00); update if required]]</f>
        <v>0</v>
      </c>
      <c r="I46" s="84">
        <v>0</v>
      </c>
      <c r="J46" s="117">
        <f t="shared" si="3"/>
        <v>20</v>
      </c>
      <c r="K46" s="117" t="str">
        <f t="shared" si="5"/>
        <v>$4.00</v>
      </c>
      <c r="L46" s="133" t="str">
        <f t="shared" si="6"/>
        <v>0</v>
      </c>
      <c r="M46" s="109">
        <f>Table219[[#This Row],[Regular Worked Hours (Excludes OT and nonworked STAT)]]+Table218[[#This Row],[Hours to Date - Cannot Exceed 640]]</f>
        <v>0</v>
      </c>
    </row>
    <row r="47" spans="1:13" s="110" customFormat="1" ht="30.75" customHeight="1" x14ac:dyDescent="0.25">
      <c r="A47" s="119">
        <f>'Information Sheet-COMPLETE 1st'!A54</f>
        <v>0</v>
      </c>
      <c r="B47" s="108">
        <f>'Information Sheet-COMPLETE 1st'!B54</f>
        <v>0</v>
      </c>
      <c r="C47" s="2" t="s">
        <v>5</v>
      </c>
      <c r="D47" s="7">
        <f>Table218[[#This Row],[Employee''s Essential Occupation; update if required]]</f>
        <v>0</v>
      </c>
      <c r="E47" s="118">
        <f t="shared" si="7"/>
        <v>1</v>
      </c>
      <c r="F47" s="118">
        <f t="shared" si="7"/>
        <v>0</v>
      </c>
      <c r="G47" s="82"/>
      <c r="H47" s="116">
        <f>Table218[[#This Row],[Hourly Rate             (no less than $13.71, no more than $20.00); update if required]]</f>
        <v>0</v>
      </c>
      <c r="I47" s="84">
        <v>0</v>
      </c>
      <c r="J47" s="117">
        <f t="shared" si="3"/>
        <v>20</v>
      </c>
      <c r="K47" s="117" t="str">
        <f t="shared" si="5"/>
        <v>$4.00</v>
      </c>
      <c r="L47" s="133" t="str">
        <f t="shared" si="6"/>
        <v>0</v>
      </c>
      <c r="M47" s="109">
        <f>Table219[[#This Row],[Regular Worked Hours (Excludes OT and nonworked STAT)]]+Table218[[#This Row],[Hours to Date - Cannot Exceed 640]]</f>
        <v>0</v>
      </c>
    </row>
    <row r="48" spans="1:13" s="110" customFormat="1" ht="30.75" customHeight="1" x14ac:dyDescent="0.25">
      <c r="A48" s="119">
        <f>'Information Sheet-COMPLETE 1st'!A55</f>
        <v>0</v>
      </c>
      <c r="B48" s="108">
        <f>'Information Sheet-COMPLETE 1st'!B55</f>
        <v>0</v>
      </c>
      <c r="C48" s="2" t="s">
        <v>5</v>
      </c>
      <c r="D48" s="7">
        <f>Table218[[#This Row],[Employee''s Essential Occupation; update if required]]</f>
        <v>0</v>
      </c>
      <c r="E48" s="118">
        <f t="shared" si="7"/>
        <v>1</v>
      </c>
      <c r="F48" s="118">
        <f t="shared" si="7"/>
        <v>0</v>
      </c>
      <c r="G48" s="82"/>
      <c r="H48" s="116">
        <f>Table218[[#This Row],[Hourly Rate             (no less than $13.71, no more than $20.00); update if required]]</f>
        <v>0</v>
      </c>
      <c r="I48" s="84">
        <v>0</v>
      </c>
      <c r="J48" s="117">
        <f t="shared" si="3"/>
        <v>20</v>
      </c>
      <c r="K48" s="117" t="str">
        <f t="shared" si="5"/>
        <v>$4.00</v>
      </c>
      <c r="L48" s="133" t="str">
        <f t="shared" si="6"/>
        <v>0</v>
      </c>
      <c r="M48" s="109">
        <f>Table219[[#This Row],[Regular Worked Hours (Excludes OT and nonworked STAT)]]+Table218[[#This Row],[Hours to Date - Cannot Exceed 640]]</f>
        <v>0</v>
      </c>
    </row>
    <row r="49" spans="1:13" s="110" customFormat="1" ht="30.75" customHeight="1" x14ac:dyDescent="0.25">
      <c r="A49" s="119">
        <f>'Information Sheet-COMPLETE 1st'!A56</f>
        <v>0</v>
      </c>
      <c r="B49" s="108">
        <f>'Information Sheet-COMPLETE 1st'!B56</f>
        <v>0</v>
      </c>
      <c r="C49" s="2" t="s">
        <v>5</v>
      </c>
      <c r="D49" s="7">
        <f>Table218[[#This Row],[Employee''s Essential Occupation; update if required]]</f>
        <v>0</v>
      </c>
      <c r="E49" s="118">
        <f t="shared" si="7"/>
        <v>1</v>
      </c>
      <c r="F49" s="118">
        <f t="shared" si="7"/>
        <v>0</v>
      </c>
      <c r="G49" s="82"/>
      <c r="H49" s="116">
        <f>Table218[[#This Row],[Hourly Rate             (no less than $13.71, no more than $20.00); update if required]]</f>
        <v>0</v>
      </c>
      <c r="I49" s="84">
        <v>0</v>
      </c>
      <c r="J49" s="117">
        <f t="shared" si="3"/>
        <v>20</v>
      </c>
      <c r="K49" s="117" t="str">
        <f t="shared" si="5"/>
        <v>$4.00</v>
      </c>
      <c r="L49" s="133" t="str">
        <f t="shared" si="6"/>
        <v>0</v>
      </c>
      <c r="M49" s="109">
        <f>Table219[[#This Row],[Regular Worked Hours (Excludes OT and nonworked STAT)]]+Table218[[#This Row],[Hours to Date - Cannot Exceed 640]]</f>
        <v>0</v>
      </c>
    </row>
    <row r="50" spans="1:13" s="110" customFormat="1" ht="30.75" customHeight="1" x14ac:dyDescent="0.25">
      <c r="A50" s="119">
        <f>'Information Sheet-COMPLETE 1st'!A57</f>
        <v>0</v>
      </c>
      <c r="B50" s="108">
        <f>'Information Sheet-COMPLETE 1st'!B57</f>
        <v>0</v>
      </c>
      <c r="C50" s="2" t="s">
        <v>5</v>
      </c>
      <c r="D50" s="7">
        <f>Table218[[#This Row],[Employee''s Essential Occupation; update if required]]</f>
        <v>0</v>
      </c>
      <c r="E50" s="118">
        <f t="shared" si="7"/>
        <v>1</v>
      </c>
      <c r="F50" s="118">
        <f t="shared" si="7"/>
        <v>0</v>
      </c>
      <c r="G50" s="82"/>
      <c r="H50" s="116">
        <f>Table218[[#This Row],[Hourly Rate             (no less than $13.71, no more than $20.00); update if required]]</f>
        <v>0</v>
      </c>
      <c r="I50" s="84">
        <v>0</v>
      </c>
      <c r="J50" s="117">
        <f t="shared" si="3"/>
        <v>20</v>
      </c>
      <c r="K50" s="117" t="str">
        <f t="shared" si="5"/>
        <v>$4.00</v>
      </c>
      <c r="L50" s="133" t="str">
        <f t="shared" si="6"/>
        <v>0</v>
      </c>
      <c r="M50" s="109">
        <f>Table219[[#This Row],[Regular Worked Hours (Excludes OT and nonworked STAT)]]+Table218[[#This Row],[Hours to Date - Cannot Exceed 640]]</f>
        <v>0</v>
      </c>
    </row>
    <row r="51" spans="1:13" s="110" customFormat="1" ht="30.75" customHeight="1" x14ac:dyDescent="0.25">
      <c r="A51" s="119">
        <f>'Information Sheet-COMPLETE 1st'!A58</f>
        <v>0</v>
      </c>
      <c r="B51" s="108">
        <f>'Information Sheet-COMPLETE 1st'!B58</f>
        <v>0</v>
      </c>
      <c r="C51" s="2" t="s">
        <v>5</v>
      </c>
      <c r="D51" s="7">
        <f>Table218[[#This Row],[Employee''s Essential Occupation; update if required]]</f>
        <v>0</v>
      </c>
      <c r="E51" s="118">
        <f t="shared" si="7"/>
        <v>1</v>
      </c>
      <c r="F51" s="118">
        <f t="shared" si="7"/>
        <v>0</v>
      </c>
      <c r="G51" s="82"/>
      <c r="H51" s="116">
        <f>Table218[[#This Row],[Hourly Rate             (no less than $13.71, no more than $20.00); update if required]]</f>
        <v>0</v>
      </c>
      <c r="I51" s="84">
        <v>0</v>
      </c>
      <c r="J51" s="117">
        <f t="shared" si="3"/>
        <v>20</v>
      </c>
      <c r="K51" s="117" t="str">
        <f t="shared" si="5"/>
        <v>$4.00</v>
      </c>
      <c r="L51" s="133" t="str">
        <f t="shared" si="6"/>
        <v>0</v>
      </c>
      <c r="M51" s="109">
        <f>Table219[[#This Row],[Regular Worked Hours (Excludes OT and nonworked STAT)]]+Table218[[#This Row],[Hours to Date - Cannot Exceed 640]]</f>
        <v>0</v>
      </c>
    </row>
    <row r="52" spans="1:13" s="110" customFormat="1" ht="30.75" customHeight="1" x14ac:dyDescent="0.25">
      <c r="A52" s="119">
        <f>'Information Sheet-COMPLETE 1st'!A59</f>
        <v>0</v>
      </c>
      <c r="B52" s="108">
        <f>'Information Sheet-COMPLETE 1st'!B59</f>
        <v>0</v>
      </c>
      <c r="C52" s="2" t="s">
        <v>5</v>
      </c>
      <c r="D52" s="7">
        <f>Table218[[#This Row],[Employee''s Essential Occupation; update if required]]</f>
        <v>0</v>
      </c>
      <c r="E52" s="118">
        <f t="shared" si="7"/>
        <v>1</v>
      </c>
      <c r="F52" s="118">
        <f t="shared" si="7"/>
        <v>0</v>
      </c>
      <c r="G52" s="82"/>
      <c r="H52" s="116">
        <f>Table218[[#This Row],[Hourly Rate             (no less than $13.71, no more than $20.00); update if required]]</f>
        <v>0</v>
      </c>
      <c r="I52" s="84">
        <v>0</v>
      </c>
      <c r="J52" s="117">
        <f t="shared" si="3"/>
        <v>20</v>
      </c>
      <c r="K52" s="117" t="str">
        <f t="shared" si="5"/>
        <v>$4.00</v>
      </c>
      <c r="L52" s="133" t="str">
        <f t="shared" si="6"/>
        <v>0</v>
      </c>
      <c r="M52" s="109">
        <f>Table219[[#This Row],[Regular Worked Hours (Excludes OT and nonworked STAT)]]+Table218[[#This Row],[Hours to Date - Cannot Exceed 640]]</f>
        <v>0</v>
      </c>
    </row>
    <row r="53" spans="1:13" s="110" customFormat="1" ht="30.75" customHeight="1" x14ac:dyDescent="0.25">
      <c r="A53" s="119">
        <f>'Information Sheet-COMPLETE 1st'!A60</f>
        <v>0</v>
      </c>
      <c r="B53" s="108">
        <f>'Information Sheet-COMPLETE 1st'!B60</f>
        <v>0</v>
      </c>
      <c r="C53" s="2" t="s">
        <v>5</v>
      </c>
      <c r="D53" s="7">
        <f>Table218[[#This Row],[Employee''s Essential Occupation; update if required]]</f>
        <v>0</v>
      </c>
      <c r="E53" s="118">
        <f t="shared" si="7"/>
        <v>1</v>
      </c>
      <c r="F53" s="118">
        <f t="shared" si="7"/>
        <v>0</v>
      </c>
      <c r="G53" s="82"/>
      <c r="H53" s="116">
        <f>Table218[[#This Row],[Hourly Rate             (no less than $13.71, no more than $20.00); update if required]]</f>
        <v>0</v>
      </c>
      <c r="I53" s="84">
        <v>0</v>
      </c>
      <c r="J53" s="117">
        <f t="shared" si="3"/>
        <v>20</v>
      </c>
      <c r="K53" s="117" t="str">
        <f t="shared" si="5"/>
        <v>$4.00</v>
      </c>
      <c r="L53" s="133" t="str">
        <f t="shared" si="6"/>
        <v>0</v>
      </c>
      <c r="M53" s="109">
        <f>Table219[[#This Row],[Regular Worked Hours (Excludes OT and nonworked STAT)]]+Table218[[#This Row],[Hours to Date - Cannot Exceed 640]]</f>
        <v>0</v>
      </c>
    </row>
    <row r="54" spans="1:13" s="110" customFormat="1" ht="30.75" customHeight="1" x14ac:dyDescent="0.25">
      <c r="A54" s="119">
        <f>'Information Sheet-COMPLETE 1st'!A61</f>
        <v>0</v>
      </c>
      <c r="B54" s="108">
        <f>'Information Sheet-COMPLETE 1st'!B61</f>
        <v>0</v>
      </c>
      <c r="C54" s="2" t="s">
        <v>5</v>
      </c>
      <c r="D54" s="7">
        <f>Table218[[#This Row],[Employee''s Essential Occupation; update if required]]</f>
        <v>0</v>
      </c>
      <c r="E54" s="118">
        <f t="shared" si="7"/>
        <v>1</v>
      </c>
      <c r="F54" s="118">
        <f t="shared" si="7"/>
        <v>0</v>
      </c>
      <c r="G54" s="82"/>
      <c r="H54" s="116">
        <f>Table218[[#This Row],[Hourly Rate             (no less than $13.71, no more than $20.00); update if required]]</f>
        <v>0</v>
      </c>
      <c r="I54" s="84">
        <v>0</v>
      </c>
      <c r="J54" s="117">
        <f t="shared" si="3"/>
        <v>20</v>
      </c>
      <c r="K54" s="117" t="str">
        <f t="shared" si="5"/>
        <v>$4.00</v>
      </c>
      <c r="L54" s="133" t="str">
        <f t="shared" si="6"/>
        <v>0</v>
      </c>
      <c r="M54" s="109">
        <f>Table219[[#This Row],[Regular Worked Hours (Excludes OT and nonworked STAT)]]+Table218[[#This Row],[Hours to Date - Cannot Exceed 640]]</f>
        <v>0</v>
      </c>
    </row>
    <row r="55" spans="1:13" s="110" customFormat="1" ht="30.75" customHeight="1" x14ac:dyDescent="0.25">
      <c r="A55" s="119">
        <f>'Information Sheet-COMPLETE 1st'!A62</f>
        <v>0</v>
      </c>
      <c r="B55" s="108">
        <f>'Information Sheet-COMPLETE 1st'!B62</f>
        <v>0</v>
      </c>
      <c r="C55" s="2" t="s">
        <v>5</v>
      </c>
      <c r="D55" s="7">
        <f>Table218[[#This Row],[Employee''s Essential Occupation; update if required]]</f>
        <v>0</v>
      </c>
      <c r="E55" s="118">
        <f t="shared" ref="E55:F70" si="8">E54</f>
        <v>1</v>
      </c>
      <c r="F55" s="118">
        <f t="shared" si="8"/>
        <v>0</v>
      </c>
      <c r="G55" s="82"/>
      <c r="H55" s="116">
        <f>Table218[[#This Row],[Hourly Rate             (no less than $13.71, no more than $20.00); update if required]]</f>
        <v>0</v>
      </c>
      <c r="I55" s="84">
        <v>0</v>
      </c>
      <c r="J55" s="117">
        <f t="shared" si="3"/>
        <v>20</v>
      </c>
      <c r="K55" s="117" t="str">
        <f t="shared" si="5"/>
        <v>$4.00</v>
      </c>
      <c r="L55" s="133" t="str">
        <f t="shared" si="6"/>
        <v>0</v>
      </c>
      <c r="M55" s="109">
        <f>Table219[[#This Row],[Regular Worked Hours (Excludes OT and nonworked STAT)]]+Table218[[#This Row],[Hours to Date - Cannot Exceed 640]]</f>
        <v>0</v>
      </c>
    </row>
    <row r="56" spans="1:13" s="110" customFormat="1" ht="30.75" customHeight="1" x14ac:dyDescent="0.25">
      <c r="A56" s="119">
        <f>'Information Sheet-COMPLETE 1st'!A63</f>
        <v>0</v>
      </c>
      <c r="B56" s="108">
        <f>'Information Sheet-COMPLETE 1st'!B63</f>
        <v>0</v>
      </c>
      <c r="C56" s="2" t="s">
        <v>5</v>
      </c>
      <c r="D56" s="7">
        <f>Table218[[#This Row],[Employee''s Essential Occupation; update if required]]</f>
        <v>0</v>
      </c>
      <c r="E56" s="118">
        <f t="shared" si="8"/>
        <v>1</v>
      </c>
      <c r="F56" s="118">
        <f t="shared" si="8"/>
        <v>0</v>
      </c>
      <c r="G56" s="82"/>
      <c r="H56" s="116">
        <f>Table218[[#This Row],[Hourly Rate             (no less than $13.71, no more than $20.00); update if required]]</f>
        <v>0</v>
      </c>
      <c r="I56" s="84">
        <v>0</v>
      </c>
      <c r="J56" s="117">
        <f t="shared" si="3"/>
        <v>20</v>
      </c>
      <c r="K56" s="117" t="str">
        <f t="shared" si="5"/>
        <v>$4.00</v>
      </c>
      <c r="L56" s="133" t="str">
        <f t="shared" si="6"/>
        <v>0</v>
      </c>
      <c r="M56" s="109">
        <f>Table219[[#This Row],[Regular Worked Hours (Excludes OT and nonworked STAT)]]+Table218[[#This Row],[Hours to Date - Cannot Exceed 640]]</f>
        <v>0</v>
      </c>
    </row>
    <row r="57" spans="1:13" s="110" customFormat="1" ht="30.75" customHeight="1" x14ac:dyDescent="0.25">
      <c r="A57" s="119">
        <f>'Information Sheet-COMPLETE 1st'!A64</f>
        <v>0</v>
      </c>
      <c r="B57" s="108">
        <f>'Information Sheet-COMPLETE 1st'!B64</f>
        <v>0</v>
      </c>
      <c r="C57" s="2" t="s">
        <v>5</v>
      </c>
      <c r="D57" s="7">
        <f>Table218[[#This Row],[Employee''s Essential Occupation; update if required]]</f>
        <v>0</v>
      </c>
      <c r="E57" s="118">
        <f t="shared" si="8"/>
        <v>1</v>
      </c>
      <c r="F57" s="118">
        <f t="shared" si="8"/>
        <v>0</v>
      </c>
      <c r="G57" s="82"/>
      <c r="H57" s="116">
        <f>Table218[[#This Row],[Hourly Rate             (no less than $13.71, no more than $20.00); update if required]]</f>
        <v>0</v>
      </c>
      <c r="I57" s="84">
        <v>0</v>
      </c>
      <c r="J57" s="117">
        <f t="shared" si="3"/>
        <v>20</v>
      </c>
      <c r="K57" s="117" t="str">
        <f t="shared" si="5"/>
        <v>$4.00</v>
      </c>
      <c r="L57" s="133" t="str">
        <f t="shared" si="6"/>
        <v>0</v>
      </c>
      <c r="M57" s="109">
        <f>Table219[[#This Row],[Regular Worked Hours (Excludes OT and nonworked STAT)]]+Table218[[#This Row],[Hours to Date - Cannot Exceed 640]]</f>
        <v>0</v>
      </c>
    </row>
    <row r="58" spans="1:13" s="110" customFormat="1" ht="30.75" customHeight="1" x14ac:dyDescent="0.25">
      <c r="A58" s="119">
        <f>'Information Sheet-COMPLETE 1st'!A65</f>
        <v>0</v>
      </c>
      <c r="B58" s="108">
        <f>'Information Sheet-COMPLETE 1st'!B65</f>
        <v>0</v>
      </c>
      <c r="C58" s="2" t="s">
        <v>5</v>
      </c>
      <c r="D58" s="7">
        <f>Table218[[#This Row],[Employee''s Essential Occupation; update if required]]</f>
        <v>0</v>
      </c>
      <c r="E58" s="118">
        <f t="shared" si="8"/>
        <v>1</v>
      </c>
      <c r="F58" s="118">
        <f t="shared" si="8"/>
        <v>0</v>
      </c>
      <c r="G58" s="82"/>
      <c r="H58" s="116">
        <f>Table218[[#This Row],[Hourly Rate             (no less than $13.71, no more than $20.00); update if required]]</f>
        <v>0</v>
      </c>
      <c r="I58" s="84">
        <v>0</v>
      </c>
      <c r="J58" s="117">
        <f t="shared" si="3"/>
        <v>20</v>
      </c>
      <c r="K58" s="117" t="str">
        <f t="shared" si="5"/>
        <v>$4.00</v>
      </c>
      <c r="L58" s="133" t="str">
        <f t="shared" si="6"/>
        <v>0</v>
      </c>
      <c r="M58" s="109">
        <f>Table219[[#This Row],[Regular Worked Hours (Excludes OT and nonworked STAT)]]+Table218[[#This Row],[Hours to Date - Cannot Exceed 640]]</f>
        <v>0</v>
      </c>
    </row>
    <row r="59" spans="1:13" s="110" customFormat="1" ht="30.75" customHeight="1" x14ac:dyDescent="0.25">
      <c r="A59" s="119">
        <f>'Information Sheet-COMPLETE 1st'!A66</f>
        <v>0</v>
      </c>
      <c r="B59" s="108">
        <f>'Information Sheet-COMPLETE 1st'!B66</f>
        <v>0</v>
      </c>
      <c r="C59" s="2" t="s">
        <v>5</v>
      </c>
      <c r="D59" s="7">
        <f>Table218[[#This Row],[Employee''s Essential Occupation; update if required]]</f>
        <v>0</v>
      </c>
      <c r="E59" s="118">
        <f t="shared" si="8"/>
        <v>1</v>
      </c>
      <c r="F59" s="118">
        <f t="shared" si="8"/>
        <v>0</v>
      </c>
      <c r="G59" s="82"/>
      <c r="H59" s="116">
        <f>Table218[[#This Row],[Hourly Rate             (no less than $13.71, no more than $20.00); update if required]]</f>
        <v>0</v>
      </c>
      <c r="I59" s="84">
        <v>0</v>
      </c>
      <c r="J59" s="117">
        <f t="shared" si="3"/>
        <v>20</v>
      </c>
      <c r="K59" s="117" t="str">
        <f t="shared" si="5"/>
        <v>$4.00</v>
      </c>
      <c r="L59" s="133" t="str">
        <f t="shared" si="6"/>
        <v>0</v>
      </c>
      <c r="M59" s="109">
        <f>Table219[[#This Row],[Regular Worked Hours (Excludes OT and nonworked STAT)]]+Table218[[#This Row],[Hours to Date - Cannot Exceed 640]]</f>
        <v>0</v>
      </c>
    </row>
    <row r="60" spans="1:13" s="110" customFormat="1" ht="30.75" customHeight="1" x14ac:dyDescent="0.25">
      <c r="A60" s="119">
        <f>'Information Sheet-COMPLETE 1st'!A67</f>
        <v>0</v>
      </c>
      <c r="B60" s="108">
        <f>'Information Sheet-COMPLETE 1st'!B67</f>
        <v>0</v>
      </c>
      <c r="C60" s="2" t="s">
        <v>5</v>
      </c>
      <c r="D60" s="7">
        <f>Table218[[#This Row],[Employee''s Essential Occupation; update if required]]</f>
        <v>0</v>
      </c>
      <c r="E60" s="118">
        <f t="shared" si="8"/>
        <v>1</v>
      </c>
      <c r="F60" s="118">
        <f t="shared" si="8"/>
        <v>0</v>
      </c>
      <c r="G60" s="82"/>
      <c r="H60" s="116">
        <f>Table218[[#This Row],[Hourly Rate             (no less than $13.71, no more than $20.00); update if required]]</f>
        <v>0</v>
      </c>
      <c r="I60" s="84">
        <v>0</v>
      </c>
      <c r="J60" s="117">
        <f t="shared" si="3"/>
        <v>20</v>
      </c>
      <c r="K60" s="117" t="str">
        <f t="shared" si="5"/>
        <v>$4.00</v>
      </c>
      <c r="L60" s="133" t="str">
        <f t="shared" si="6"/>
        <v>0</v>
      </c>
      <c r="M60" s="109">
        <f>Table219[[#This Row],[Regular Worked Hours (Excludes OT and nonworked STAT)]]+Table218[[#This Row],[Hours to Date - Cannot Exceed 640]]</f>
        <v>0</v>
      </c>
    </row>
    <row r="61" spans="1:13" s="110" customFormat="1" ht="30.75" customHeight="1" x14ac:dyDescent="0.25">
      <c r="A61" s="119">
        <f>'Information Sheet-COMPLETE 1st'!A68</f>
        <v>0</v>
      </c>
      <c r="B61" s="108">
        <f>'Information Sheet-COMPLETE 1st'!B68</f>
        <v>0</v>
      </c>
      <c r="C61" s="2" t="s">
        <v>5</v>
      </c>
      <c r="D61" s="7">
        <f>Table218[[#This Row],[Employee''s Essential Occupation; update if required]]</f>
        <v>0</v>
      </c>
      <c r="E61" s="118">
        <f t="shared" si="8"/>
        <v>1</v>
      </c>
      <c r="F61" s="118">
        <f t="shared" si="8"/>
        <v>0</v>
      </c>
      <c r="G61" s="82"/>
      <c r="H61" s="116">
        <f>Table218[[#This Row],[Hourly Rate             (no less than $13.71, no more than $20.00); update if required]]</f>
        <v>0</v>
      </c>
      <c r="I61" s="84">
        <v>0</v>
      </c>
      <c r="J61" s="117">
        <f t="shared" si="3"/>
        <v>20</v>
      </c>
      <c r="K61" s="117" t="str">
        <f t="shared" si="5"/>
        <v>$4.00</v>
      </c>
      <c r="L61" s="133" t="str">
        <f t="shared" si="6"/>
        <v>0</v>
      </c>
      <c r="M61" s="109">
        <f>Table219[[#This Row],[Regular Worked Hours (Excludes OT and nonworked STAT)]]+Table218[[#This Row],[Hours to Date - Cannot Exceed 640]]</f>
        <v>0</v>
      </c>
    </row>
    <row r="62" spans="1:13" s="110" customFormat="1" ht="30.75" customHeight="1" x14ac:dyDescent="0.25">
      <c r="A62" s="119">
        <f>'Information Sheet-COMPLETE 1st'!A69</f>
        <v>0</v>
      </c>
      <c r="B62" s="108">
        <f>'Information Sheet-COMPLETE 1st'!B69</f>
        <v>0</v>
      </c>
      <c r="C62" s="2" t="s">
        <v>5</v>
      </c>
      <c r="D62" s="7">
        <f>Table218[[#This Row],[Employee''s Essential Occupation; update if required]]</f>
        <v>0</v>
      </c>
      <c r="E62" s="118">
        <f t="shared" si="8"/>
        <v>1</v>
      </c>
      <c r="F62" s="118">
        <f t="shared" si="8"/>
        <v>0</v>
      </c>
      <c r="G62" s="82"/>
      <c r="H62" s="116">
        <f>Table218[[#This Row],[Hourly Rate             (no less than $13.71, no more than $20.00); update if required]]</f>
        <v>0</v>
      </c>
      <c r="I62" s="84">
        <v>0</v>
      </c>
      <c r="J62" s="117">
        <f t="shared" si="3"/>
        <v>20</v>
      </c>
      <c r="K62" s="117" t="str">
        <f t="shared" si="5"/>
        <v>$4.00</v>
      </c>
      <c r="L62" s="133" t="str">
        <f t="shared" si="6"/>
        <v>0</v>
      </c>
      <c r="M62" s="109">
        <f>Table219[[#This Row],[Regular Worked Hours (Excludes OT and nonworked STAT)]]+Table218[[#This Row],[Hours to Date - Cannot Exceed 640]]</f>
        <v>0</v>
      </c>
    </row>
    <row r="63" spans="1:13" s="110" customFormat="1" ht="30.75" customHeight="1" x14ac:dyDescent="0.25">
      <c r="A63" s="119">
        <f>'Information Sheet-COMPLETE 1st'!A70</f>
        <v>0</v>
      </c>
      <c r="B63" s="108">
        <f>'Information Sheet-COMPLETE 1st'!B70</f>
        <v>0</v>
      </c>
      <c r="C63" s="2" t="s">
        <v>5</v>
      </c>
      <c r="D63" s="7">
        <f>Table218[[#This Row],[Employee''s Essential Occupation; update if required]]</f>
        <v>0</v>
      </c>
      <c r="E63" s="118">
        <f t="shared" si="8"/>
        <v>1</v>
      </c>
      <c r="F63" s="118">
        <f t="shared" si="8"/>
        <v>0</v>
      </c>
      <c r="G63" s="82"/>
      <c r="H63" s="116">
        <f>Table218[[#This Row],[Hourly Rate             (no less than $13.71, no more than $20.00); update if required]]</f>
        <v>0</v>
      </c>
      <c r="I63" s="84">
        <v>0</v>
      </c>
      <c r="J63" s="117">
        <f t="shared" si="3"/>
        <v>20</v>
      </c>
      <c r="K63" s="117" t="str">
        <f t="shared" si="5"/>
        <v>$4.00</v>
      </c>
      <c r="L63" s="133" t="str">
        <f t="shared" si="6"/>
        <v>0</v>
      </c>
      <c r="M63" s="109">
        <f>Table219[[#This Row],[Regular Worked Hours (Excludes OT and nonworked STAT)]]+Table218[[#This Row],[Hours to Date - Cannot Exceed 640]]</f>
        <v>0</v>
      </c>
    </row>
    <row r="64" spans="1:13" s="110" customFormat="1" ht="30.75" customHeight="1" x14ac:dyDescent="0.25">
      <c r="A64" s="119">
        <f>'Information Sheet-COMPLETE 1st'!A71</f>
        <v>0</v>
      </c>
      <c r="B64" s="108">
        <f>'Information Sheet-COMPLETE 1st'!B71</f>
        <v>0</v>
      </c>
      <c r="C64" s="2" t="s">
        <v>5</v>
      </c>
      <c r="D64" s="7">
        <f>Table218[[#This Row],[Employee''s Essential Occupation; update if required]]</f>
        <v>0</v>
      </c>
      <c r="E64" s="118">
        <f t="shared" si="8"/>
        <v>1</v>
      </c>
      <c r="F64" s="118">
        <f t="shared" si="8"/>
        <v>0</v>
      </c>
      <c r="G64" s="82"/>
      <c r="H64" s="116">
        <f>Table218[[#This Row],[Hourly Rate             (no less than $13.71, no more than $20.00); update if required]]</f>
        <v>0</v>
      </c>
      <c r="I64" s="84">
        <v>0</v>
      </c>
      <c r="J64" s="117">
        <f t="shared" si="3"/>
        <v>20</v>
      </c>
      <c r="K64" s="117" t="str">
        <f t="shared" si="5"/>
        <v>$4.00</v>
      </c>
      <c r="L64" s="133" t="str">
        <f t="shared" si="6"/>
        <v>0</v>
      </c>
      <c r="M64" s="109">
        <f>Table219[[#This Row],[Regular Worked Hours (Excludes OT and nonworked STAT)]]+Table218[[#This Row],[Hours to Date - Cannot Exceed 640]]</f>
        <v>0</v>
      </c>
    </row>
    <row r="65" spans="1:13" s="110" customFormat="1" ht="30.75" customHeight="1" x14ac:dyDescent="0.25">
      <c r="A65" s="119">
        <f>'Information Sheet-COMPLETE 1st'!A72</f>
        <v>0</v>
      </c>
      <c r="B65" s="108">
        <f>'Information Sheet-COMPLETE 1st'!B72</f>
        <v>0</v>
      </c>
      <c r="C65" s="2" t="s">
        <v>5</v>
      </c>
      <c r="D65" s="7">
        <f>Table218[[#This Row],[Employee''s Essential Occupation; update if required]]</f>
        <v>0</v>
      </c>
      <c r="E65" s="118">
        <f t="shared" si="8"/>
        <v>1</v>
      </c>
      <c r="F65" s="118">
        <f t="shared" si="8"/>
        <v>0</v>
      </c>
      <c r="G65" s="82"/>
      <c r="H65" s="116">
        <f>Table218[[#This Row],[Hourly Rate             (no less than $13.71, no more than $20.00); update if required]]</f>
        <v>0</v>
      </c>
      <c r="I65" s="84">
        <v>0</v>
      </c>
      <c r="J65" s="117">
        <f t="shared" si="3"/>
        <v>20</v>
      </c>
      <c r="K65" s="117" t="str">
        <f t="shared" si="5"/>
        <v>$4.00</v>
      </c>
      <c r="L65" s="133" t="str">
        <f t="shared" si="6"/>
        <v>0</v>
      </c>
      <c r="M65" s="109">
        <f>Table219[[#This Row],[Regular Worked Hours (Excludes OT and nonworked STAT)]]+Table218[[#This Row],[Hours to Date - Cannot Exceed 640]]</f>
        <v>0</v>
      </c>
    </row>
    <row r="66" spans="1:13" s="110" customFormat="1" ht="30.75" customHeight="1" x14ac:dyDescent="0.25">
      <c r="A66" s="119">
        <f>'Information Sheet-COMPLETE 1st'!A73</f>
        <v>0</v>
      </c>
      <c r="B66" s="108">
        <f>'Information Sheet-COMPLETE 1st'!B73</f>
        <v>0</v>
      </c>
      <c r="C66" s="2" t="s">
        <v>5</v>
      </c>
      <c r="D66" s="7">
        <f>Table218[[#This Row],[Employee''s Essential Occupation; update if required]]</f>
        <v>0</v>
      </c>
      <c r="E66" s="118">
        <f t="shared" si="8"/>
        <v>1</v>
      </c>
      <c r="F66" s="118">
        <f t="shared" si="8"/>
        <v>0</v>
      </c>
      <c r="G66" s="82"/>
      <c r="H66" s="116">
        <f>Table218[[#This Row],[Hourly Rate             (no less than $13.71, no more than $20.00); update if required]]</f>
        <v>0</v>
      </c>
      <c r="I66" s="84">
        <v>0</v>
      </c>
      <c r="J66" s="117">
        <f t="shared" si="3"/>
        <v>20</v>
      </c>
      <c r="K66" s="117" t="str">
        <f t="shared" si="5"/>
        <v>$4.00</v>
      </c>
      <c r="L66" s="133" t="str">
        <f t="shared" si="6"/>
        <v>0</v>
      </c>
      <c r="M66" s="109">
        <f>Table219[[#This Row],[Regular Worked Hours (Excludes OT and nonworked STAT)]]+Table218[[#This Row],[Hours to Date - Cannot Exceed 640]]</f>
        <v>0</v>
      </c>
    </row>
    <row r="67" spans="1:13" s="110" customFormat="1" ht="30.75" customHeight="1" x14ac:dyDescent="0.25">
      <c r="A67" s="119">
        <f>'Information Sheet-COMPLETE 1st'!A74</f>
        <v>0</v>
      </c>
      <c r="B67" s="108">
        <f>'Information Sheet-COMPLETE 1st'!B74</f>
        <v>0</v>
      </c>
      <c r="C67" s="2" t="s">
        <v>5</v>
      </c>
      <c r="D67" s="7">
        <f>Table218[[#This Row],[Employee''s Essential Occupation; update if required]]</f>
        <v>0</v>
      </c>
      <c r="E67" s="118">
        <f t="shared" si="8"/>
        <v>1</v>
      </c>
      <c r="F67" s="118">
        <f t="shared" si="8"/>
        <v>0</v>
      </c>
      <c r="G67" s="82"/>
      <c r="H67" s="116">
        <f>Table218[[#This Row],[Hourly Rate             (no less than $13.71, no more than $20.00); update if required]]</f>
        <v>0</v>
      </c>
      <c r="I67" s="84">
        <v>0</v>
      </c>
      <c r="J67" s="117">
        <f t="shared" si="3"/>
        <v>20</v>
      </c>
      <c r="K67" s="117" t="str">
        <f t="shared" si="5"/>
        <v>$4.00</v>
      </c>
      <c r="L67" s="133" t="str">
        <f t="shared" si="6"/>
        <v>0</v>
      </c>
      <c r="M67" s="109">
        <f>Table219[[#This Row],[Regular Worked Hours (Excludes OT and nonworked STAT)]]+Table218[[#This Row],[Hours to Date - Cannot Exceed 640]]</f>
        <v>0</v>
      </c>
    </row>
    <row r="68" spans="1:13" s="110" customFormat="1" ht="30.75" customHeight="1" x14ac:dyDescent="0.25">
      <c r="A68" s="119">
        <f>'Information Sheet-COMPLETE 1st'!A75</f>
        <v>0</v>
      </c>
      <c r="B68" s="108">
        <f>'Information Sheet-COMPLETE 1st'!B75</f>
        <v>0</v>
      </c>
      <c r="C68" s="2" t="s">
        <v>5</v>
      </c>
      <c r="D68" s="7">
        <f>Table218[[#This Row],[Employee''s Essential Occupation; update if required]]</f>
        <v>0</v>
      </c>
      <c r="E68" s="118">
        <f t="shared" si="8"/>
        <v>1</v>
      </c>
      <c r="F68" s="118">
        <f t="shared" si="8"/>
        <v>0</v>
      </c>
      <c r="G68" s="82"/>
      <c r="H68" s="116">
        <f>Table218[[#This Row],[Hourly Rate             (no less than $13.71, no more than $20.00); update if required]]</f>
        <v>0</v>
      </c>
      <c r="I68" s="84">
        <v>0</v>
      </c>
      <c r="J68" s="117">
        <f t="shared" si="3"/>
        <v>20</v>
      </c>
      <c r="K68" s="117" t="str">
        <f t="shared" si="5"/>
        <v>$4.00</v>
      </c>
      <c r="L68" s="133" t="str">
        <f t="shared" si="6"/>
        <v>0</v>
      </c>
      <c r="M68" s="109">
        <f>Table219[[#This Row],[Regular Worked Hours (Excludes OT and nonworked STAT)]]+Table218[[#This Row],[Hours to Date - Cannot Exceed 640]]</f>
        <v>0</v>
      </c>
    </row>
    <row r="69" spans="1:13" s="110" customFormat="1" ht="30.75" customHeight="1" x14ac:dyDescent="0.25">
      <c r="A69" s="119">
        <f>'Information Sheet-COMPLETE 1st'!A76</f>
        <v>0</v>
      </c>
      <c r="B69" s="108">
        <f>'Information Sheet-COMPLETE 1st'!B76</f>
        <v>0</v>
      </c>
      <c r="C69" s="2" t="s">
        <v>5</v>
      </c>
      <c r="D69" s="7">
        <f>Table218[[#This Row],[Employee''s Essential Occupation; update if required]]</f>
        <v>0</v>
      </c>
      <c r="E69" s="118">
        <f t="shared" si="8"/>
        <v>1</v>
      </c>
      <c r="F69" s="118">
        <f t="shared" si="8"/>
        <v>0</v>
      </c>
      <c r="G69" s="82"/>
      <c r="H69" s="116">
        <f>Table218[[#This Row],[Hourly Rate             (no less than $13.71, no more than $20.00); update if required]]</f>
        <v>0</v>
      </c>
      <c r="I69" s="84">
        <v>0</v>
      </c>
      <c r="J69" s="117">
        <f t="shared" si="3"/>
        <v>20</v>
      </c>
      <c r="K69" s="117" t="str">
        <f t="shared" si="5"/>
        <v>$4.00</v>
      </c>
      <c r="L69" s="133" t="str">
        <f t="shared" si="6"/>
        <v>0</v>
      </c>
      <c r="M69" s="109">
        <f>Table219[[#This Row],[Regular Worked Hours (Excludes OT and nonworked STAT)]]+Table218[[#This Row],[Hours to Date - Cannot Exceed 640]]</f>
        <v>0</v>
      </c>
    </row>
    <row r="70" spans="1:13" s="110" customFormat="1" ht="30.75" customHeight="1" x14ac:dyDescent="0.25">
      <c r="A70" s="119">
        <f>'Information Sheet-COMPLETE 1st'!A77</f>
        <v>0</v>
      </c>
      <c r="B70" s="108">
        <f>'Information Sheet-COMPLETE 1st'!B77</f>
        <v>0</v>
      </c>
      <c r="C70" s="2" t="s">
        <v>5</v>
      </c>
      <c r="D70" s="7">
        <f>Table218[[#This Row],[Employee''s Essential Occupation; update if required]]</f>
        <v>0</v>
      </c>
      <c r="E70" s="118">
        <f t="shared" si="8"/>
        <v>1</v>
      </c>
      <c r="F70" s="118">
        <f t="shared" si="8"/>
        <v>0</v>
      </c>
      <c r="G70" s="82"/>
      <c r="H70" s="116">
        <f>Table218[[#This Row],[Hourly Rate             (no less than $13.71, no more than $20.00); update if required]]</f>
        <v>0</v>
      </c>
      <c r="I70" s="84">
        <v>0</v>
      </c>
      <c r="J70" s="117">
        <f t="shared" si="3"/>
        <v>20</v>
      </c>
      <c r="K70" s="117" t="str">
        <f t="shared" ref="K70:K101" si="9">IF(AND(J70&lt;=3.99,L77&gt;(-100)),J70,"$4.00")</f>
        <v>$4.00</v>
      </c>
      <c r="L70" s="133" t="str">
        <f t="shared" ref="L70:L101" si="10">IF(OR(H70&gt;19.99,H70&lt;13.71),"0",I70*K70)</f>
        <v>0</v>
      </c>
      <c r="M70" s="109">
        <f>Table219[[#This Row],[Regular Worked Hours (Excludes OT and nonworked STAT)]]+Table218[[#This Row],[Hours to Date - Cannot Exceed 640]]</f>
        <v>0</v>
      </c>
    </row>
    <row r="71" spans="1:13" s="110" customFormat="1" ht="30.75" customHeight="1" x14ac:dyDescent="0.25">
      <c r="A71" s="119">
        <f>'Information Sheet-COMPLETE 1st'!A78</f>
        <v>0</v>
      </c>
      <c r="B71" s="108">
        <f>'Information Sheet-COMPLETE 1st'!B78</f>
        <v>0</v>
      </c>
      <c r="C71" s="2" t="s">
        <v>5</v>
      </c>
      <c r="D71" s="7">
        <f>Table218[[#This Row],[Employee''s Essential Occupation; update if required]]</f>
        <v>0</v>
      </c>
      <c r="E71" s="118">
        <f t="shared" ref="E71:F86" si="11">E70</f>
        <v>1</v>
      </c>
      <c r="F71" s="118">
        <f t="shared" si="11"/>
        <v>0</v>
      </c>
      <c r="G71" s="82"/>
      <c r="H71" s="116">
        <f>Table218[[#This Row],[Hourly Rate             (no less than $13.71, no more than $20.00); update if required]]</f>
        <v>0</v>
      </c>
      <c r="I71" s="84">
        <v>0</v>
      </c>
      <c r="J71" s="117">
        <f t="shared" si="3"/>
        <v>20</v>
      </c>
      <c r="K71" s="117" t="str">
        <f t="shared" si="9"/>
        <v>$4.00</v>
      </c>
      <c r="L71" s="133" t="str">
        <f t="shared" si="10"/>
        <v>0</v>
      </c>
      <c r="M71" s="109">
        <f>Table219[[#This Row],[Regular Worked Hours (Excludes OT and nonworked STAT)]]+Table218[[#This Row],[Hours to Date - Cannot Exceed 640]]</f>
        <v>0</v>
      </c>
    </row>
    <row r="72" spans="1:13" s="110" customFormat="1" ht="30.75" customHeight="1" x14ac:dyDescent="0.25">
      <c r="A72" s="119">
        <f>'Information Sheet-COMPLETE 1st'!A79</f>
        <v>0</v>
      </c>
      <c r="B72" s="108">
        <f>'Information Sheet-COMPLETE 1st'!B79</f>
        <v>0</v>
      </c>
      <c r="C72" s="2" t="s">
        <v>5</v>
      </c>
      <c r="D72" s="7">
        <f>Table218[[#This Row],[Employee''s Essential Occupation; update if required]]</f>
        <v>0</v>
      </c>
      <c r="E72" s="118">
        <f t="shared" si="11"/>
        <v>1</v>
      </c>
      <c r="F72" s="118">
        <f t="shared" si="11"/>
        <v>0</v>
      </c>
      <c r="G72" s="82"/>
      <c r="H72" s="116">
        <f>Table218[[#This Row],[Hourly Rate             (no less than $13.71, no more than $20.00); update if required]]</f>
        <v>0</v>
      </c>
      <c r="I72" s="84">
        <v>0</v>
      </c>
      <c r="J72" s="117">
        <f t="shared" si="3"/>
        <v>20</v>
      </c>
      <c r="K72" s="117" t="str">
        <f t="shared" si="9"/>
        <v>$4.00</v>
      </c>
      <c r="L72" s="133" t="str">
        <f t="shared" si="10"/>
        <v>0</v>
      </c>
      <c r="M72" s="109">
        <f>Table219[[#This Row],[Regular Worked Hours (Excludes OT and nonworked STAT)]]+Table218[[#This Row],[Hours to Date - Cannot Exceed 640]]</f>
        <v>0</v>
      </c>
    </row>
    <row r="73" spans="1:13" s="110" customFormat="1" ht="30.75" customHeight="1" x14ac:dyDescent="0.25">
      <c r="A73" s="119">
        <f>'Information Sheet-COMPLETE 1st'!A80</f>
        <v>0</v>
      </c>
      <c r="B73" s="108">
        <f>'Information Sheet-COMPLETE 1st'!B80</f>
        <v>0</v>
      </c>
      <c r="C73" s="2" t="s">
        <v>5</v>
      </c>
      <c r="D73" s="7">
        <f>Table218[[#This Row],[Employee''s Essential Occupation; update if required]]</f>
        <v>0</v>
      </c>
      <c r="E73" s="118">
        <f t="shared" si="11"/>
        <v>1</v>
      </c>
      <c r="F73" s="118">
        <f t="shared" si="11"/>
        <v>0</v>
      </c>
      <c r="G73" s="82"/>
      <c r="H73" s="116">
        <f>Table218[[#This Row],[Hourly Rate             (no less than $13.71, no more than $20.00); update if required]]</f>
        <v>0</v>
      </c>
      <c r="I73" s="84">
        <v>0</v>
      </c>
      <c r="J73" s="117">
        <f t="shared" si="3"/>
        <v>20</v>
      </c>
      <c r="K73" s="117" t="str">
        <f t="shared" si="9"/>
        <v>$4.00</v>
      </c>
      <c r="L73" s="133" t="str">
        <f t="shared" si="10"/>
        <v>0</v>
      </c>
      <c r="M73" s="109">
        <f>Table219[[#This Row],[Regular Worked Hours (Excludes OT and nonworked STAT)]]+Table218[[#This Row],[Hours to Date - Cannot Exceed 640]]</f>
        <v>0</v>
      </c>
    </row>
    <row r="74" spans="1:13" s="110" customFormat="1" ht="30.75" customHeight="1" x14ac:dyDescent="0.25">
      <c r="A74" s="119">
        <f>'Information Sheet-COMPLETE 1st'!A81</f>
        <v>0</v>
      </c>
      <c r="B74" s="108">
        <f>'Information Sheet-COMPLETE 1st'!B81</f>
        <v>0</v>
      </c>
      <c r="C74" s="2" t="s">
        <v>5</v>
      </c>
      <c r="D74" s="7">
        <f>Table218[[#This Row],[Employee''s Essential Occupation; update if required]]</f>
        <v>0</v>
      </c>
      <c r="E74" s="118">
        <f t="shared" si="11"/>
        <v>1</v>
      </c>
      <c r="F74" s="118">
        <f t="shared" si="11"/>
        <v>0</v>
      </c>
      <c r="G74" s="82"/>
      <c r="H74" s="116">
        <f>Table218[[#This Row],[Hourly Rate             (no less than $13.71, no more than $20.00); update if required]]</f>
        <v>0</v>
      </c>
      <c r="I74" s="84">
        <v>0</v>
      </c>
      <c r="J74" s="117">
        <f t="shared" ref="J74:J106" si="12">20-H74</f>
        <v>20</v>
      </c>
      <c r="K74" s="117" t="str">
        <f t="shared" si="9"/>
        <v>$4.00</v>
      </c>
      <c r="L74" s="133" t="str">
        <f t="shared" si="10"/>
        <v>0</v>
      </c>
      <c r="M74" s="109">
        <f>Table219[[#This Row],[Regular Worked Hours (Excludes OT and nonworked STAT)]]+Table218[[#This Row],[Hours to Date - Cannot Exceed 640]]</f>
        <v>0</v>
      </c>
    </row>
    <row r="75" spans="1:13" s="110" customFormat="1" ht="30.75" customHeight="1" x14ac:dyDescent="0.25">
      <c r="A75" s="119">
        <f>'Information Sheet-COMPLETE 1st'!A82</f>
        <v>0</v>
      </c>
      <c r="B75" s="108">
        <f>'Information Sheet-COMPLETE 1st'!B82</f>
        <v>0</v>
      </c>
      <c r="C75" s="2" t="s">
        <v>5</v>
      </c>
      <c r="D75" s="7">
        <f>Table218[[#This Row],[Employee''s Essential Occupation; update if required]]</f>
        <v>0</v>
      </c>
      <c r="E75" s="118">
        <f t="shared" si="11"/>
        <v>1</v>
      </c>
      <c r="F75" s="118">
        <f t="shared" si="11"/>
        <v>0</v>
      </c>
      <c r="G75" s="82"/>
      <c r="H75" s="116">
        <f>Table218[[#This Row],[Hourly Rate             (no less than $13.71, no more than $20.00); update if required]]</f>
        <v>0</v>
      </c>
      <c r="I75" s="84">
        <v>0</v>
      </c>
      <c r="J75" s="117">
        <f t="shared" si="12"/>
        <v>20</v>
      </c>
      <c r="K75" s="117" t="str">
        <f t="shared" si="9"/>
        <v>$4.00</v>
      </c>
      <c r="L75" s="133" t="str">
        <f t="shared" si="10"/>
        <v>0</v>
      </c>
      <c r="M75" s="109">
        <f>Table219[[#This Row],[Regular Worked Hours (Excludes OT and nonworked STAT)]]+Table218[[#This Row],[Hours to Date - Cannot Exceed 640]]</f>
        <v>0</v>
      </c>
    </row>
    <row r="76" spans="1:13" s="110" customFormat="1" ht="30.75" customHeight="1" x14ac:dyDescent="0.25">
      <c r="A76" s="119">
        <f>'Information Sheet-COMPLETE 1st'!A83</f>
        <v>0</v>
      </c>
      <c r="B76" s="108">
        <f>'Information Sheet-COMPLETE 1st'!B83</f>
        <v>0</v>
      </c>
      <c r="C76" s="2" t="s">
        <v>5</v>
      </c>
      <c r="D76" s="7">
        <f>Table218[[#This Row],[Employee''s Essential Occupation; update if required]]</f>
        <v>0</v>
      </c>
      <c r="E76" s="118">
        <f t="shared" si="11"/>
        <v>1</v>
      </c>
      <c r="F76" s="118">
        <f t="shared" si="11"/>
        <v>0</v>
      </c>
      <c r="G76" s="82"/>
      <c r="H76" s="116">
        <f>Table218[[#This Row],[Hourly Rate             (no less than $13.71, no more than $20.00); update if required]]</f>
        <v>0</v>
      </c>
      <c r="I76" s="84">
        <v>0</v>
      </c>
      <c r="J76" s="117">
        <f t="shared" si="12"/>
        <v>20</v>
      </c>
      <c r="K76" s="117" t="str">
        <f t="shared" si="9"/>
        <v>$4.00</v>
      </c>
      <c r="L76" s="133" t="str">
        <f t="shared" si="10"/>
        <v>0</v>
      </c>
      <c r="M76" s="109">
        <f>Table219[[#This Row],[Regular Worked Hours (Excludes OT and nonworked STAT)]]+Table218[[#This Row],[Hours to Date - Cannot Exceed 640]]</f>
        <v>0</v>
      </c>
    </row>
    <row r="77" spans="1:13" s="110" customFormat="1" ht="30.75" customHeight="1" x14ac:dyDescent="0.25">
      <c r="A77" s="119">
        <f>'Information Sheet-COMPLETE 1st'!A84</f>
        <v>0</v>
      </c>
      <c r="B77" s="108">
        <f>'Information Sheet-COMPLETE 1st'!B84</f>
        <v>0</v>
      </c>
      <c r="C77" s="2" t="s">
        <v>5</v>
      </c>
      <c r="D77" s="7">
        <f>Table218[[#This Row],[Employee''s Essential Occupation; update if required]]</f>
        <v>0</v>
      </c>
      <c r="E77" s="118">
        <f t="shared" si="11"/>
        <v>1</v>
      </c>
      <c r="F77" s="118">
        <f t="shared" si="11"/>
        <v>0</v>
      </c>
      <c r="G77" s="82"/>
      <c r="H77" s="116">
        <f>Table218[[#This Row],[Hourly Rate             (no less than $13.71, no more than $20.00); update if required]]</f>
        <v>0</v>
      </c>
      <c r="I77" s="84">
        <v>0</v>
      </c>
      <c r="J77" s="117">
        <f t="shared" si="12"/>
        <v>20</v>
      </c>
      <c r="K77" s="117" t="str">
        <f t="shared" si="9"/>
        <v>$4.00</v>
      </c>
      <c r="L77" s="133" t="str">
        <f t="shared" si="10"/>
        <v>0</v>
      </c>
      <c r="M77" s="109">
        <f>Table219[[#This Row],[Regular Worked Hours (Excludes OT and nonworked STAT)]]+Table218[[#This Row],[Hours to Date - Cannot Exceed 640]]</f>
        <v>0</v>
      </c>
    </row>
    <row r="78" spans="1:13" s="110" customFormat="1" ht="30.75" customHeight="1" x14ac:dyDescent="0.25">
      <c r="A78" s="119">
        <f>'Information Sheet-COMPLETE 1st'!A85</f>
        <v>0</v>
      </c>
      <c r="B78" s="108">
        <f>'Information Sheet-COMPLETE 1st'!B85</f>
        <v>0</v>
      </c>
      <c r="C78" s="2" t="s">
        <v>5</v>
      </c>
      <c r="D78" s="7">
        <f>Table218[[#This Row],[Employee''s Essential Occupation; update if required]]</f>
        <v>0</v>
      </c>
      <c r="E78" s="118">
        <f t="shared" si="11"/>
        <v>1</v>
      </c>
      <c r="F78" s="118">
        <f t="shared" si="11"/>
        <v>0</v>
      </c>
      <c r="G78" s="82"/>
      <c r="H78" s="116">
        <f>Table218[[#This Row],[Hourly Rate             (no less than $13.71, no more than $20.00); update if required]]</f>
        <v>0</v>
      </c>
      <c r="I78" s="84">
        <v>0</v>
      </c>
      <c r="J78" s="117">
        <f t="shared" si="12"/>
        <v>20</v>
      </c>
      <c r="K78" s="117" t="str">
        <f t="shared" si="9"/>
        <v>$4.00</v>
      </c>
      <c r="L78" s="133" t="str">
        <f t="shared" si="10"/>
        <v>0</v>
      </c>
      <c r="M78" s="109">
        <f>Table219[[#This Row],[Regular Worked Hours (Excludes OT and nonworked STAT)]]+Table218[[#This Row],[Hours to Date - Cannot Exceed 640]]</f>
        <v>0</v>
      </c>
    </row>
    <row r="79" spans="1:13" s="110" customFormat="1" ht="30.75" customHeight="1" x14ac:dyDescent="0.25">
      <c r="A79" s="119">
        <f>'Information Sheet-COMPLETE 1st'!A86</f>
        <v>0</v>
      </c>
      <c r="B79" s="108">
        <f>'Information Sheet-COMPLETE 1st'!B86</f>
        <v>0</v>
      </c>
      <c r="C79" s="2" t="s">
        <v>5</v>
      </c>
      <c r="D79" s="7">
        <f>Table218[[#This Row],[Employee''s Essential Occupation; update if required]]</f>
        <v>0</v>
      </c>
      <c r="E79" s="118">
        <f t="shared" si="11"/>
        <v>1</v>
      </c>
      <c r="F79" s="118">
        <f t="shared" si="11"/>
        <v>0</v>
      </c>
      <c r="G79" s="82"/>
      <c r="H79" s="116">
        <f>Table218[[#This Row],[Hourly Rate             (no less than $13.71, no more than $20.00); update if required]]</f>
        <v>0</v>
      </c>
      <c r="I79" s="84">
        <v>0</v>
      </c>
      <c r="J79" s="117">
        <f t="shared" si="12"/>
        <v>20</v>
      </c>
      <c r="K79" s="117" t="str">
        <f t="shared" si="9"/>
        <v>$4.00</v>
      </c>
      <c r="L79" s="133" t="str">
        <f t="shared" si="10"/>
        <v>0</v>
      </c>
      <c r="M79" s="109">
        <f>Table219[[#This Row],[Regular Worked Hours (Excludes OT and nonworked STAT)]]+Table218[[#This Row],[Hours to Date - Cannot Exceed 640]]</f>
        <v>0</v>
      </c>
    </row>
    <row r="80" spans="1:13" s="110" customFormat="1" ht="30.75" customHeight="1" x14ac:dyDescent="0.25">
      <c r="A80" s="119">
        <f>'Information Sheet-COMPLETE 1st'!A87</f>
        <v>0</v>
      </c>
      <c r="B80" s="108">
        <f>'Information Sheet-COMPLETE 1st'!B87</f>
        <v>0</v>
      </c>
      <c r="C80" s="2" t="s">
        <v>5</v>
      </c>
      <c r="D80" s="7">
        <f>Table218[[#This Row],[Employee''s Essential Occupation; update if required]]</f>
        <v>0</v>
      </c>
      <c r="E80" s="118">
        <f t="shared" si="11"/>
        <v>1</v>
      </c>
      <c r="F80" s="118">
        <f t="shared" si="11"/>
        <v>0</v>
      </c>
      <c r="G80" s="82"/>
      <c r="H80" s="116">
        <f>Table218[[#This Row],[Hourly Rate             (no less than $13.71, no more than $20.00); update if required]]</f>
        <v>0</v>
      </c>
      <c r="I80" s="84">
        <v>0</v>
      </c>
      <c r="J80" s="117">
        <f t="shared" si="12"/>
        <v>20</v>
      </c>
      <c r="K80" s="117" t="str">
        <f t="shared" si="9"/>
        <v>$4.00</v>
      </c>
      <c r="L80" s="133" t="str">
        <f t="shared" si="10"/>
        <v>0</v>
      </c>
      <c r="M80" s="109">
        <f>Table219[[#This Row],[Regular Worked Hours (Excludes OT and nonworked STAT)]]+Table218[[#This Row],[Hours to Date - Cannot Exceed 640]]</f>
        <v>0</v>
      </c>
    </row>
    <row r="81" spans="1:13" s="110" customFormat="1" ht="30.75" customHeight="1" x14ac:dyDescent="0.25">
      <c r="A81" s="119">
        <f>'Information Sheet-COMPLETE 1st'!A88</f>
        <v>0</v>
      </c>
      <c r="B81" s="108">
        <f>'Information Sheet-COMPLETE 1st'!B88</f>
        <v>0</v>
      </c>
      <c r="C81" s="2" t="s">
        <v>5</v>
      </c>
      <c r="D81" s="7">
        <f>Table218[[#This Row],[Employee''s Essential Occupation; update if required]]</f>
        <v>0</v>
      </c>
      <c r="E81" s="118">
        <f t="shared" si="11"/>
        <v>1</v>
      </c>
      <c r="F81" s="118">
        <f t="shared" si="11"/>
        <v>0</v>
      </c>
      <c r="G81" s="82"/>
      <c r="H81" s="116">
        <f>Table218[[#This Row],[Hourly Rate             (no less than $13.71, no more than $20.00); update if required]]</f>
        <v>0</v>
      </c>
      <c r="I81" s="84">
        <v>0</v>
      </c>
      <c r="J81" s="117">
        <f t="shared" si="12"/>
        <v>20</v>
      </c>
      <c r="K81" s="117" t="str">
        <f t="shared" si="9"/>
        <v>$4.00</v>
      </c>
      <c r="L81" s="133" t="str">
        <f t="shared" si="10"/>
        <v>0</v>
      </c>
      <c r="M81" s="109">
        <f>Table219[[#This Row],[Regular Worked Hours (Excludes OT and nonworked STAT)]]+Table218[[#This Row],[Hours to Date - Cannot Exceed 640]]</f>
        <v>0</v>
      </c>
    </row>
    <row r="82" spans="1:13" s="110" customFormat="1" ht="30.75" customHeight="1" x14ac:dyDescent="0.25">
      <c r="A82" s="119">
        <f>'Information Sheet-COMPLETE 1st'!A89</f>
        <v>0</v>
      </c>
      <c r="B82" s="108">
        <f>'Information Sheet-COMPLETE 1st'!B89</f>
        <v>0</v>
      </c>
      <c r="C82" s="2" t="s">
        <v>5</v>
      </c>
      <c r="D82" s="7">
        <f>Table218[[#This Row],[Employee''s Essential Occupation; update if required]]</f>
        <v>0</v>
      </c>
      <c r="E82" s="118">
        <f t="shared" si="11"/>
        <v>1</v>
      </c>
      <c r="F82" s="118">
        <f t="shared" si="11"/>
        <v>0</v>
      </c>
      <c r="G82" s="82"/>
      <c r="H82" s="116">
        <f>Table218[[#This Row],[Hourly Rate             (no less than $13.71, no more than $20.00); update if required]]</f>
        <v>0</v>
      </c>
      <c r="I82" s="84">
        <v>0</v>
      </c>
      <c r="J82" s="117">
        <f t="shared" si="12"/>
        <v>20</v>
      </c>
      <c r="K82" s="117" t="str">
        <f t="shared" si="9"/>
        <v>$4.00</v>
      </c>
      <c r="L82" s="133" t="str">
        <f t="shared" si="10"/>
        <v>0</v>
      </c>
      <c r="M82" s="109">
        <f>Table219[[#This Row],[Regular Worked Hours (Excludes OT and nonworked STAT)]]+Table218[[#This Row],[Hours to Date - Cannot Exceed 640]]</f>
        <v>0</v>
      </c>
    </row>
    <row r="83" spans="1:13" s="110" customFormat="1" ht="30.75" customHeight="1" x14ac:dyDescent="0.25">
      <c r="A83" s="119">
        <f>'Information Sheet-COMPLETE 1st'!A90</f>
        <v>0</v>
      </c>
      <c r="B83" s="108">
        <f>'Information Sheet-COMPLETE 1st'!B90</f>
        <v>0</v>
      </c>
      <c r="C83" s="2" t="s">
        <v>5</v>
      </c>
      <c r="D83" s="7">
        <f>Table218[[#This Row],[Employee''s Essential Occupation; update if required]]</f>
        <v>0</v>
      </c>
      <c r="E83" s="118">
        <f t="shared" si="11"/>
        <v>1</v>
      </c>
      <c r="F83" s="118">
        <f t="shared" si="11"/>
        <v>0</v>
      </c>
      <c r="G83" s="82"/>
      <c r="H83" s="116">
        <f>Table218[[#This Row],[Hourly Rate             (no less than $13.71, no more than $20.00); update if required]]</f>
        <v>0</v>
      </c>
      <c r="I83" s="84">
        <v>0</v>
      </c>
      <c r="J83" s="117">
        <f t="shared" si="12"/>
        <v>20</v>
      </c>
      <c r="K83" s="117" t="str">
        <f t="shared" si="9"/>
        <v>$4.00</v>
      </c>
      <c r="L83" s="133" t="str">
        <f t="shared" si="10"/>
        <v>0</v>
      </c>
      <c r="M83" s="109">
        <f>Table219[[#This Row],[Regular Worked Hours (Excludes OT and nonworked STAT)]]+Table218[[#This Row],[Hours to Date - Cannot Exceed 640]]</f>
        <v>0</v>
      </c>
    </row>
    <row r="84" spans="1:13" s="110" customFormat="1" ht="30.75" customHeight="1" x14ac:dyDescent="0.25">
      <c r="A84" s="119">
        <f>'Information Sheet-COMPLETE 1st'!A91</f>
        <v>0</v>
      </c>
      <c r="B84" s="108">
        <f>'Information Sheet-COMPLETE 1st'!B91</f>
        <v>0</v>
      </c>
      <c r="C84" s="2" t="s">
        <v>5</v>
      </c>
      <c r="D84" s="7">
        <f>Table218[[#This Row],[Employee''s Essential Occupation; update if required]]</f>
        <v>0</v>
      </c>
      <c r="E84" s="118">
        <f t="shared" si="11"/>
        <v>1</v>
      </c>
      <c r="F84" s="118">
        <f t="shared" si="11"/>
        <v>0</v>
      </c>
      <c r="G84" s="82"/>
      <c r="H84" s="116">
        <f>Table218[[#This Row],[Hourly Rate             (no less than $13.71, no more than $20.00); update if required]]</f>
        <v>0</v>
      </c>
      <c r="I84" s="84">
        <v>0</v>
      </c>
      <c r="J84" s="117">
        <f t="shared" si="12"/>
        <v>20</v>
      </c>
      <c r="K84" s="117" t="str">
        <f t="shared" si="9"/>
        <v>$4.00</v>
      </c>
      <c r="L84" s="133" t="str">
        <f t="shared" si="10"/>
        <v>0</v>
      </c>
      <c r="M84" s="109">
        <f>Table219[[#This Row],[Regular Worked Hours (Excludes OT and nonworked STAT)]]+Table218[[#This Row],[Hours to Date - Cannot Exceed 640]]</f>
        <v>0</v>
      </c>
    </row>
    <row r="85" spans="1:13" s="110" customFormat="1" ht="30.75" customHeight="1" x14ac:dyDescent="0.25">
      <c r="A85" s="119">
        <f>'Information Sheet-COMPLETE 1st'!A92</f>
        <v>0</v>
      </c>
      <c r="B85" s="108">
        <f>'Information Sheet-COMPLETE 1st'!B92</f>
        <v>0</v>
      </c>
      <c r="C85" s="2" t="s">
        <v>5</v>
      </c>
      <c r="D85" s="7">
        <f>Table218[[#This Row],[Employee''s Essential Occupation; update if required]]</f>
        <v>0</v>
      </c>
      <c r="E85" s="118">
        <f t="shared" si="11"/>
        <v>1</v>
      </c>
      <c r="F85" s="118">
        <f t="shared" si="11"/>
        <v>0</v>
      </c>
      <c r="G85" s="82"/>
      <c r="H85" s="116">
        <f>Table218[[#This Row],[Hourly Rate             (no less than $13.71, no more than $20.00); update if required]]</f>
        <v>0</v>
      </c>
      <c r="I85" s="84">
        <v>0</v>
      </c>
      <c r="J85" s="117">
        <f t="shared" si="12"/>
        <v>20</v>
      </c>
      <c r="K85" s="117" t="str">
        <f t="shared" si="9"/>
        <v>$4.00</v>
      </c>
      <c r="L85" s="133" t="str">
        <f t="shared" si="10"/>
        <v>0</v>
      </c>
      <c r="M85" s="109">
        <f>Table219[[#This Row],[Regular Worked Hours (Excludes OT and nonworked STAT)]]+Table218[[#This Row],[Hours to Date - Cannot Exceed 640]]</f>
        <v>0</v>
      </c>
    </row>
    <row r="86" spans="1:13" s="110" customFormat="1" ht="30.75" customHeight="1" x14ac:dyDescent="0.25">
      <c r="A86" s="119">
        <f>'Information Sheet-COMPLETE 1st'!A93</f>
        <v>0</v>
      </c>
      <c r="B86" s="108">
        <f>'Information Sheet-COMPLETE 1st'!B93</f>
        <v>0</v>
      </c>
      <c r="C86" s="2" t="s">
        <v>5</v>
      </c>
      <c r="D86" s="7">
        <f>Table218[[#This Row],[Employee''s Essential Occupation; update if required]]</f>
        <v>0</v>
      </c>
      <c r="E86" s="118">
        <f t="shared" si="11"/>
        <v>1</v>
      </c>
      <c r="F86" s="118">
        <f t="shared" si="11"/>
        <v>0</v>
      </c>
      <c r="G86" s="82"/>
      <c r="H86" s="116">
        <f>Table218[[#This Row],[Hourly Rate             (no less than $13.71, no more than $20.00); update if required]]</f>
        <v>0</v>
      </c>
      <c r="I86" s="84">
        <v>0</v>
      </c>
      <c r="J86" s="117">
        <f t="shared" si="12"/>
        <v>20</v>
      </c>
      <c r="K86" s="117" t="str">
        <f t="shared" si="9"/>
        <v>$4.00</v>
      </c>
      <c r="L86" s="133" t="str">
        <f t="shared" si="10"/>
        <v>0</v>
      </c>
      <c r="M86" s="109">
        <f>Table219[[#This Row],[Regular Worked Hours (Excludes OT and nonworked STAT)]]+Table218[[#This Row],[Hours to Date - Cannot Exceed 640]]</f>
        <v>0</v>
      </c>
    </row>
    <row r="87" spans="1:13" s="110" customFormat="1" ht="30.75" customHeight="1" x14ac:dyDescent="0.25">
      <c r="A87" s="119">
        <f>'Information Sheet-COMPLETE 1st'!A94</f>
        <v>0</v>
      </c>
      <c r="B87" s="108">
        <f>'Information Sheet-COMPLETE 1st'!B94</f>
        <v>0</v>
      </c>
      <c r="C87" s="2" t="s">
        <v>5</v>
      </c>
      <c r="D87" s="7">
        <f>Table218[[#This Row],[Employee''s Essential Occupation; update if required]]</f>
        <v>0</v>
      </c>
      <c r="E87" s="118">
        <f t="shared" ref="E87:F102" si="13">E86</f>
        <v>1</v>
      </c>
      <c r="F87" s="118">
        <f t="shared" si="13"/>
        <v>0</v>
      </c>
      <c r="G87" s="82"/>
      <c r="H87" s="116">
        <f>Table218[[#This Row],[Hourly Rate             (no less than $13.71, no more than $20.00); update if required]]</f>
        <v>0</v>
      </c>
      <c r="I87" s="84">
        <v>0</v>
      </c>
      <c r="J87" s="117">
        <f t="shared" si="12"/>
        <v>20</v>
      </c>
      <c r="K87" s="117" t="str">
        <f t="shared" si="9"/>
        <v>$4.00</v>
      </c>
      <c r="L87" s="133" t="str">
        <f t="shared" si="10"/>
        <v>0</v>
      </c>
      <c r="M87" s="109">
        <f>Table219[[#This Row],[Regular Worked Hours (Excludes OT and nonworked STAT)]]+Table218[[#This Row],[Hours to Date - Cannot Exceed 640]]</f>
        <v>0</v>
      </c>
    </row>
    <row r="88" spans="1:13" s="110" customFormat="1" ht="30.75" customHeight="1" x14ac:dyDescent="0.25">
      <c r="A88" s="119">
        <f>'Information Sheet-COMPLETE 1st'!A95</f>
        <v>0</v>
      </c>
      <c r="B88" s="108">
        <f>'Information Sheet-COMPLETE 1st'!B95</f>
        <v>0</v>
      </c>
      <c r="C88" s="2" t="s">
        <v>5</v>
      </c>
      <c r="D88" s="7">
        <f>Table218[[#This Row],[Employee''s Essential Occupation; update if required]]</f>
        <v>0</v>
      </c>
      <c r="E88" s="118">
        <f t="shared" si="13"/>
        <v>1</v>
      </c>
      <c r="F88" s="118">
        <f t="shared" si="13"/>
        <v>0</v>
      </c>
      <c r="G88" s="82"/>
      <c r="H88" s="116">
        <f>Table218[[#This Row],[Hourly Rate             (no less than $13.71, no more than $20.00); update if required]]</f>
        <v>0</v>
      </c>
      <c r="I88" s="84">
        <v>0</v>
      </c>
      <c r="J88" s="117">
        <f t="shared" si="12"/>
        <v>20</v>
      </c>
      <c r="K88" s="117" t="str">
        <f t="shared" si="9"/>
        <v>$4.00</v>
      </c>
      <c r="L88" s="133" t="str">
        <f t="shared" si="10"/>
        <v>0</v>
      </c>
      <c r="M88" s="109">
        <f>Table219[[#This Row],[Regular Worked Hours (Excludes OT and nonworked STAT)]]+Table218[[#This Row],[Hours to Date - Cannot Exceed 640]]</f>
        <v>0</v>
      </c>
    </row>
    <row r="89" spans="1:13" s="110" customFormat="1" ht="30.75" customHeight="1" x14ac:dyDescent="0.25">
      <c r="A89" s="119">
        <f>'Information Sheet-COMPLETE 1st'!A96</f>
        <v>0</v>
      </c>
      <c r="B89" s="108">
        <f>'Information Sheet-COMPLETE 1st'!B96</f>
        <v>0</v>
      </c>
      <c r="C89" s="2" t="s">
        <v>5</v>
      </c>
      <c r="D89" s="7">
        <f>Table218[[#This Row],[Employee''s Essential Occupation; update if required]]</f>
        <v>0</v>
      </c>
      <c r="E89" s="118">
        <f t="shared" si="13"/>
        <v>1</v>
      </c>
      <c r="F89" s="118">
        <f t="shared" si="13"/>
        <v>0</v>
      </c>
      <c r="G89" s="82"/>
      <c r="H89" s="116">
        <f>Table218[[#This Row],[Hourly Rate             (no less than $13.71, no more than $20.00); update if required]]</f>
        <v>0</v>
      </c>
      <c r="I89" s="84">
        <v>0</v>
      </c>
      <c r="J89" s="117">
        <f t="shared" si="12"/>
        <v>20</v>
      </c>
      <c r="K89" s="117" t="str">
        <f t="shared" si="9"/>
        <v>$4.00</v>
      </c>
      <c r="L89" s="133" t="str">
        <f t="shared" si="10"/>
        <v>0</v>
      </c>
      <c r="M89" s="109">
        <f>Table219[[#This Row],[Regular Worked Hours (Excludes OT and nonworked STAT)]]+Table218[[#This Row],[Hours to Date - Cannot Exceed 640]]</f>
        <v>0</v>
      </c>
    </row>
    <row r="90" spans="1:13" s="110" customFormat="1" ht="30.75" customHeight="1" x14ac:dyDescent="0.25">
      <c r="A90" s="119">
        <f>'Information Sheet-COMPLETE 1st'!A97</f>
        <v>0</v>
      </c>
      <c r="B90" s="108">
        <f>'Information Sheet-COMPLETE 1st'!B97</f>
        <v>0</v>
      </c>
      <c r="C90" s="2" t="s">
        <v>5</v>
      </c>
      <c r="D90" s="7">
        <f>Table218[[#This Row],[Employee''s Essential Occupation; update if required]]</f>
        <v>0</v>
      </c>
      <c r="E90" s="118">
        <f t="shared" si="13"/>
        <v>1</v>
      </c>
      <c r="F90" s="118">
        <f t="shared" si="13"/>
        <v>0</v>
      </c>
      <c r="G90" s="82"/>
      <c r="H90" s="116">
        <f>Table218[[#This Row],[Hourly Rate             (no less than $13.71, no more than $20.00); update if required]]</f>
        <v>0</v>
      </c>
      <c r="I90" s="84">
        <v>0</v>
      </c>
      <c r="J90" s="117">
        <f t="shared" si="12"/>
        <v>20</v>
      </c>
      <c r="K90" s="117" t="str">
        <f t="shared" si="9"/>
        <v>$4.00</v>
      </c>
      <c r="L90" s="133" t="str">
        <f t="shared" si="10"/>
        <v>0</v>
      </c>
      <c r="M90" s="109">
        <f>Table219[[#This Row],[Regular Worked Hours (Excludes OT and nonworked STAT)]]+Table218[[#This Row],[Hours to Date - Cannot Exceed 640]]</f>
        <v>0</v>
      </c>
    </row>
    <row r="91" spans="1:13" s="110" customFormat="1" ht="30.75" customHeight="1" x14ac:dyDescent="0.25">
      <c r="A91" s="119">
        <f>'Information Sheet-COMPLETE 1st'!A98</f>
        <v>0</v>
      </c>
      <c r="B91" s="108">
        <f>'Information Sheet-COMPLETE 1st'!B98</f>
        <v>0</v>
      </c>
      <c r="C91" s="2" t="s">
        <v>5</v>
      </c>
      <c r="D91" s="7">
        <f>Table218[[#This Row],[Employee''s Essential Occupation; update if required]]</f>
        <v>0</v>
      </c>
      <c r="E91" s="118">
        <f t="shared" si="13"/>
        <v>1</v>
      </c>
      <c r="F91" s="118">
        <f t="shared" si="13"/>
        <v>0</v>
      </c>
      <c r="G91" s="82"/>
      <c r="H91" s="116">
        <f>Table218[[#This Row],[Hourly Rate             (no less than $13.71, no more than $20.00); update if required]]</f>
        <v>0</v>
      </c>
      <c r="I91" s="84">
        <v>0</v>
      </c>
      <c r="J91" s="117">
        <f t="shared" si="12"/>
        <v>20</v>
      </c>
      <c r="K91" s="117" t="str">
        <f t="shared" si="9"/>
        <v>$4.00</v>
      </c>
      <c r="L91" s="133" t="str">
        <f t="shared" si="10"/>
        <v>0</v>
      </c>
      <c r="M91" s="109">
        <f>Table219[[#This Row],[Regular Worked Hours (Excludes OT and nonworked STAT)]]+Table218[[#This Row],[Hours to Date - Cannot Exceed 640]]</f>
        <v>0</v>
      </c>
    </row>
    <row r="92" spans="1:13" s="110" customFormat="1" ht="30.75" customHeight="1" x14ac:dyDescent="0.25">
      <c r="A92" s="119">
        <f>'Information Sheet-COMPLETE 1st'!A99</f>
        <v>0</v>
      </c>
      <c r="B92" s="108">
        <f>'Information Sheet-COMPLETE 1st'!B99</f>
        <v>0</v>
      </c>
      <c r="C92" s="2" t="s">
        <v>5</v>
      </c>
      <c r="D92" s="7">
        <f>Table218[[#This Row],[Employee''s Essential Occupation; update if required]]</f>
        <v>0</v>
      </c>
      <c r="E92" s="118">
        <f t="shared" si="13"/>
        <v>1</v>
      </c>
      <c r="F92" s="118">
        <f t="shared" si="13"/>
        <v>0</v>
      </c>
      <c r="G92" s="82"/>
      <c r="H92" s="116">
        <f>Table218[[#This Row],[Hourly Rate             (no less than $13.71, no more than $20.00); update if required]]</f>
        <v>0</v>
      </c>
      <c r="I92" s="84">
        <v>0</v>
      </c>
      <c r="J92" s="117">
        <f t="shared" si="12"/>
        <v>20</v>
      </c>
      <c r="K92" s="117" t="str">
        <f t="shared" si="9"/>
        <v>$4.00</v>
      </c>
      <c r="L92" s="133" t="str">
        <f t="shared" si="10"/>
        <v>0</v>
      </c>
      <c r="M92" s="109">
        <f>Table219[[#This Row],[Regular Worked Hours (Excludes OT and nonworked STAT)]]+Table218[[#This Row],[Hours to Date - Cannot Exceed 640]]</f>
        <v>0</v>
      </c>
    </row>
    <row r="93" spans="1:13" s="110" customFormat="1" ht="30.75" customHeight="1" x14ac:dyDescent="0.25">
      <c r="A93" s="119">
        <f>'Information Sheet-COMPLETE 1st'!A100</f>
        <v>0</v>
      </c>
      <c r="B93" s="108">
        <f>'Information Sheet-COMPLETE 1st'!B100</f>
        <v>0</v>
      </c>
      <c r="C93" s="2" t="s">
        <v>5</v>
      </c>
      <c r="D93" s="7">
        <f>Table218[[#This Row],[Employee''s Essential Occupation; update if required]]</f>
        <v>0</v>
      </c>
      <c r="E93" s="118">
        <f t="shared" si="13"/>
        <v>1</v>
      </c>
      <c r="F93" s="118">
        <f t="shared" si="13"/>
        <v>0</v>
      </c>
      <c r="G93" s="82"/>
      <c r="H93" s="116">
        <f>Table218[[#This Row],[Hourly Rate             (no less than $13.71, no more than $20.00); update if required]]</f>
        <v>0</v>
      </c>
      <c r="I93" s="84">
        <v>0</v>
      </c>
      <c r="J93" s="117">
        <f t="shared" si="12"/>
        <v>20</v>
      </c>
      <c r="K93" s="117" t="str">
        <f t="shared" si="9"/>
        <v>$4.00</v>
      </c>
      <c r="L93" s="133" t="str">
        <f t="shared" si="10"/>
        <v>0</v>
      </c>
      <c r="M93" s="109">
        <f>Table219[[#This Row],[Regular Worked Hours (Excludes OT and nonworked STAT)]]+Table218[[#This Row],[Hours to Date - Cannot Exceed 640]]</f>
        <v>0</v>
      </c>
    </row>
    <row r="94" spans="1:13" s="110" customFormat="1" ht="30.75" customHeight="1" x14ac:dyDescent="0.25">
      <c r="A94" s="119">
        <f>'Information Sheet-COMPLETE 1st'!A101</f>
        <v>0</v>
      </c>
      <c r="B94" s="108">
        <f>'Information Sheet-COMPLETE 1st'!B101</f>
        <v>0</v>
      </c>
      <c r="C94" s="2" t="s">
        <v>5</v>
      </c>
      <c r="D94" s="7">
        <f>Table218[[#This Row],[Employee''s Essential Occupation; update if required]]</f>
        <v>0</v>
      </c>
      <c r="E94" s="118">
        <f t="shared" si="13"/>
        <v>1</v>
      </c>
      <c r="F94" s="118">
        <f t="shared" si="13"/>
        <v>0</v>
      </c>
      <c r="G94" s="82"/>
      <c r="H94" s="116">
        <f>Table218[[#This Row],[Hourly Rate             (no less than $13.71, no more than $20.00); update if required]]</f>
        <v>0</v>
      </c>
      <c r="I94" s="84">
        <v>0</v>
      </c>
      <c r="J94" s="117">
        <f t="shared" si="12"/>
        <v>20</v>
      </c>
      <c r="K94" s="117" t="str">
        <f t="shared" si="9"/>
        <v>$4.00</v>
      </c>
      <c r="L94" s="133" t="str">
        <f t="shared" si="10"/>
        <v>0</v>
      </c>
      <c r="M94" s="109">
        <f>Table219[[#This Row],[Regular Worked Hours (Excludes OT and nonworked STAT)]]+Table218[[#This Row],[Hours to Date - Cannot Exceed 640]]</f>
        <v>0</v>
      </c>
    </row>
    <row r="95" spans="1:13" s="110" customFormat="1" ht="30.75" customHeight="1" x14ac:dyDescent="0.25">
      <c r="A95" s="119">
        <f>'Information Sheet-COMPLETE 1st'!A102</f>
        <v>0</v>
      </c>
      <c r="B95" s="108">
        <f>'Information Sheet-COMPLETE 1st'!B102</f>
        <v>0</v>
      </c>
      <c r="C95" s="2" t="s">
        <v>5</v>
      </c>
      <c r="D95" s="7">
        <f>Table218[[#This Row],[Employee''s Essential Occupation; update if required]]</f>
        <v>0</v>
      </c>
      <c r="E95" s="118">
        <f t="shared" si="13"/>
        <v>1</v>
      </c>
      <c r="F95" s="118">
        <f t="shared" si="13"/>
        <v>0</v>
      </c>
      <c r="G95" s="82"/>
      <c r="H95" s="116">
        <f>Table218[[#This Row],[Hourly Rate             (no less than $13.71, no more than $20.00); update if required]]</f>
        <v>0</v>
      </c>
      <c r="I95" s="84">
        <v>0</v>
      </c>
      <c r="J95" s="117">
        <f t="shared" si="12"/>
        <v>20</v>
      </c>
      <c r="K95" s="117" t="str">
        <f t="shared" si="9"/>
        <v>$4.00</v>
      </c>
      <c r="L95" s="133" t="str">
        <f t="shared" si="10"/>
        <v>0</v>
      </c>
      <c r="M95" s="109">
        <f>Table219[[#This Row],[Regular Worked Hours (Excludes OT and nonworked STAT)]]+Table218[[#This Row],[Hours to Date - Cannot Exceed 640]]</f>
        <v>0</v>
      </c>
    </row>
    <row r="96" spans="1:13" s="110" customFormat="1" ht="30.75" customHeight="1" x14ac:dyDescent="0.25">
      <c r="A96" s="119">
        <f>'Information Sheet-COMPLETE 1st'!A103</f>
        <v>0</v>
      </c>
      <c r="B96" s="108">
        <f>'Information Sheet-COMPLETE 1st'!B103</f>
        <v>0</v>
      </c>
      <c r="C96" s="2" t="s">
        <v>5</v>
      </c>
      <c r="D96" s="7">
        <f>Table218[[#This Row],[Employee''s Essential Occupation; update if required]]</f>
        <v>0</v>
      </c>
      <c r="E96" s="118">
        <f t="shared" si="13"/>
        <v>1</v>
      </c>
      <c r="F96" s="118">
        <f t="shared" si="13"/>
        <v>0</v>
      </c>
      <c r="G96" s="82"/>
      <c r="H96" s="116">
        <f>Table218[[#This Row],[Hourly Rate             (no less than $13.71, no more than $20.00); update if required]]</f>
        <v>0</v>
      </c>
      <c r="I96" s="84">
        <v>0</v>
      </c>
      <c r="J96" s="117">
        <f t="shared" si="12"/>
        <v>20</v>
      </c>
      <c r="K96" s="117" t="str">
        <f t="shared" si="9"/>
        <v>$4.00</v>
      </c>
      <c r="L96" s="133" t="str">
        <f t="shared" si="10"/>
        <v>0</v>
      </c>
      <c r="M96" s="109">
        <f>Table219[[#This Row],[Regular Worked Hours (Excludes OT and nonworked STAT)]]+Table218[[#This Row],[Hours to Date - Cannot Exceed 640]]</f>
        <v>0</v>
      </c>
    </row>
    <row r="97" spans="1:13" s="110" customFormat="1" ht="30.75" customHeight="1" x14ac:dyDescent="0.25">
      <c r="A97" s="119">
        <f>'Information Sheet-COMPLETE 1st'!A104</f>
        <v>0</v>
      </c>
      <c r="B97" s="108">
        <f>'Information Sheet-COMPLETE 1st'!B104</f>
        <v>0</v>
      </c>
      <c r="C97" s="2" t="s">
        <v>5</v>
      </c>
      <c r="D97" s="7">
        <f>Table218[[#This Row],[Employee''s Essential Occupation; update if required]]</f>
        <v>0</v>
      </c>
      <c r="E97" s="118">
        <f t="shared" si="13"/>
        <v>1</v>
      </c>
      <c r="F97" s="118">
        <f t="shared" si="13"/>
        <v>0</v>
      </c>
      <c r="G97" s="82"/>
      <c r="H97" s="116">
        <f>Table218[[#This Row],[Hourly Rate             (no less than $13.71, no more than $20.00); update if required]]</f>
        <v>0</v>
      </c>
      <c r="I97" s="84">
        <v>0</v>
      </c>
      <c r="J97" s="117">
        <f t="shared" si="12"/>
        <v>20</v>
      </c>
      <c r="K97" s="117" t="str">
        <f t="shared" si="9"/>
        <v>$4.00</v>
      </c>
      <c r="L97" s="133" t="str">
        <f t="shared" si="10"/>
        <v>0</v>
      </c>
      <c r="M97" s="109">
        <f>Table219[[#This Row],[Regular Worked Hours (Excludes OT and nonworked STAT)]]+Table218[[#This Row],[Hours to Date - Cannot Exceed 640]]</f>
        <v>0</v>
      </c>
    </row>
    <row r="98" spans="1:13" s="110" customFormat="1" ht="30.75" customHeight="1" x14ac:dyDescent="0.25">
      <c r="A98" s="119">
        <f>'Information Sheet-COMPLETE 1st'!A105</f>
        <v>0</v>
      </c>
      <c r="B98" s="108">
        <f>'Information Sheet-COMPLETE 1st'!B105</f>
        <v>0</v>
      </c>
      <c r="C98" s="2" t="s">
        <v>5</v>
      </c>
      <c r="D98" s="7">
        <f>Table218[[#This Row],[Employee''s Essential Occupation; update if required]]</f>
        <v>0</v>
      </c>
      <c r="E98" s="118">
        <f t="shared" si="13"/>
        <v>1</v>
      </c>
      <c r="F98" s="118">
        <f t="shared" si="13"/>
        <v>0</v>
      </c>
      <c r="G98" s="82"/>
      <c r="H98" s="116">
        <f>Table218[[#This Row],[Hourly Rate             (no less than $13.71, no more than $20.00); update if required]]</f>
        <v>0</v>
      </c>
      <c r="I98" s="84">
        <v>0</v>
      </c>
      <c r="J98" s="117">
        <f t="shared" si="12"/>
        <v>20</v>
      </c>
      <c r="K98" s="117" t="str">
        <f t="shared" si="9"/>
        <v>$4.00</v>
      </c>
      <c r="L98" s="133" t="str">
        <f t="shared" si="10"/>
        <v>0</v>
      </c>
      <c r="M98" s="109">
        <f>Table219[[#This Row],[Regular Worked Hours (Excludes OT and nonworked STAT)]]+Table218[[#This Row],[Hours to Date - Cannot Exceed 640]]</f>
        <v>0</v>
      </c>
    </row>
    <row r="99" spans="1:13" s="110" customFormat="1" ht="30.75" customHeight="1" x14ac:dyDescent="0.25">
      <c r="A99" s="119">
        <f>'Information Sheet-COMPLETE 1st'!A106</f>
        <v>0</v>
      </c>
      <c r="B99" s="108">
        <f>'Information Sheet-COMPLETE 1st'!B106</f>
        <v>0</v>
      </c>
      <c r="C99" s="2" t="s">
        <v>5</v>
      </c>
      <c r="D99" s="7">
        <f>Table218[[#This Row],[Employee''s Essential Occupation; update if required]]</f>
        <v>0</v>
      </c>
      <c r="E99" s="118">
        <f t="shared" si="13"/>
        <v>1</v>
      </c>
      <c r="F99" s="118">
        <f t="shared" si="13"/>
        <v>0</v>
      </c>
      <c r="G99" s="82"/>
      <c r="H99" s="116">
        <f>Table218[[#This Row],[Hourly Rate             (no less than $13.71, no more than $20.00); update if required]]</f>
        <v>0</v>
      </c>
      <c r="I99" s="84">
        <v>0</v>
      </c>
      <c r="J99" s="117">
        <f t="shared" si="12"/>
        <v>20</v>
      </c>
      <c r="K99" s="117" t="str">
        <f t="shared" si="9"/>
        <v>$4.00</v>
      </c>
      <c r="L99" s="133" t="str">
        <f t="shared" si="10"/>
        <v>0</v>
      </c>
      <c r="M99" s="109">
        <f>Table219[[#This Row],[Regular Worked Hours (Excludes OT and nonworked STAT)]]+Table218[[#This Row],[Hours to Date - Cannot Exceed 640]]</f>
        <v>0</v>
      </c>
    </row>
    <row r="100" spans="1:13" s="110" customFormat="1" ht="30.75" customHeight="1" x14ac:dyDescent="0.25">
      <c r="A100" s="119">
        <f>'Information Sheet-COMPLETE 1st'!A107</f>
        <v>0</v>
      </c>
      <c r="B100" s="108">
        <f>'Information Sheet-COMPLETE 1st'!B107</f>
        <v>0</v>
      </c>
      <c r="C100" s="2" t="s">
        <v>5</v>
      </c>
      <c r="D100" s="7">
        <f>Table218[[#This Row],[Employee''s Essential Occupation; update if required]]</f>
        <v>0</v>
      </c>
      <c r="E100" s="118">
        <f t="shared" si="13"/>
        <v>1</v>
      </c>
      <c r="F100" s="118">
        <f t="shared" si="13"/>
        <v>0</v>
      </c>
      <c r="G100" s="82"/>
      <c r="H100" s="116">
        <f>Table218[[#This Row],[Hourly Rate             (no less than $13.71, no more than $20.00); update if required]]</f>
        <v>0</v>
      </c>
      <c r="I100" s="84">
        <v>0</v>
      </c>
      <c r="J100" s="117">
        <f t="shared" si="12"/>
        <v>20</v>
      </c>
      <c r="K100" s="117" t="str">
        <f t="shared" si="9"/>
        <v>$4.00</v>
      </c>
      <c r="L100" s="133" t="str">
        <f t="shared" si="10"/>
        <v>0</v>
      </c>
      <c r="M100" s="109">
        <f>Table219[[#This Row],[Regular Worked Hours (Excludes OT and nonworked STAT)]]+Table218[[#This Row],[Hours to Date - Cannot Exceed 640]]</f>
        <v>0</v>
      </c>
    </row>
    <row r="101" spans="1:13" s="110" customFormat="1" ht="30.75" customHeight="1" x14ac:dyDescent="0.25">
      <c r="A101" s="119">
        <f>'Information Sheet-COMPLETE 1st'!A108</f>
        <v>0</v>
      </c>
      <c r="B101" s="108">
        <f>'Information Sheet-COMPLETE 1st'!B108</f>
        <v>0</v>
      </c>
      <c r="C101" s="2" t="s">
        <v>5</v>
      </c>
      <c r="D101" s="7">
        <f>Table218[[#This Row],[Employee''s Essential Occupation; update if required]]</f>
        <v>0</v>
      </c>
      <c r="E101" s="118">
        <f t="shared" si="13"/>
        <v>1</v>
      </c>
      <c r="F101" s="118">
        <f t="shared" si="13"/>
        <v>0</v>
      </c>
      <c r="G101" s="82"/>
      <c r="H101" s="116">
        <f>Table218[[#This Row],[Hourly Rate             (no less than $13.71, no more than $20.00); update if required]]</f>
        <v>0</v>
      </c>
      <c r="I101" s="84">
        <v>0</v>
      </c>
      <c r="J101" s="117">
        <f t="shared" si="12"/>
        <v>20</v>
      </c>
      <c r="K101" s="117" t="str">
        <f t="shared" si="9"/>
        <v>$4.00</v>
      </c>
      <c r="L101" s="133" t="str">
        <f t="shared" si="10"/>
        <v>0</v>
      </c>
      <c r="M101" s="109">
        <f>Table219[[#This Row],[Regular Worked Hours (Excludes OT and nonworked STAT)]]+Table218[[#This Row],[Hours to Date - Cannot Exceed 640]]</f>
        <v>0</v>
      </c>
    </row>
    <row r="102" spans="1:13" s="110" customFormat="1" ht="30.75" customHeight="1" x14ac:dyDescent="0.25">
      <c r="A102" s="119">
        <f>'Information Sheet-COMPLETE 1st'!A109</f>
        <v>0</v>
      </c>
      <c r="B102" s="108">
        <f>'Information Sheet-COMPLETE 1st'!B109</f>
        <v>0</v>
      </c>
      <c r="C102" s="2" t="s">
        <v>5</v>
      </c>
      <c r="D102" s="7">
        <f>Table218[[#This Row],[Employee''s Essential Occupation; update if required]]</f>
        <v>0</v>
      </c>
      <c r="E102" s="118">
        <f t="shared" si="13"/>
        <v>1</v>
      </c>
      <c r="F102" s="118">
        <f t="shared" si="13"/>
        <v>0</v>
      </c>
      <c r="G102" s="82"/>
      <c r="H102" s="116">
        <f>Table218[[#This Row],[Hourly Rate             (no less than $13.71, no more than $20.00); update if required]]</f>
        <v>0</v>
      </c>
      <c r="I102" s="84">
        <v>0</v>
      </c>
      <c r="J102" s="117">
        <f t="shared" si="12"/>
        <v>20</v>
      </c>
      <c r="K102" s="117" t="str">
        <f t="shared" ref="K102:K106" si="14">IF(AND(J102&lt;=3.99,L109&gt;(-100)),J102,"$4.00")</f>
        <v>$4.00</v>
      </c>
      <c r="L102" s="133" t="str">
        <f t="shared" ref="L102:L106" si="15">IF(OR(H102&gt;19.99,H102&lt;13.71),"0",I102*K102)</f>
        <v>0</v>
      </c>
      <c r="M102" s="109">
        <f>Table219[[#This Row],[Regular Worked Hours (Excludes OT and nonworked STAT)]]+Table218[[#This Row],[Hours to Date - Cannot Exceed 640]]</f>
        <v>0</v>
      </c>
    </row>
    <row r="103" spans="1:13" s="110" customFormat="1" ht="30.75" customHeight="1" x14ac:dyDescent="0.25">
      <c r="A103" s="119">
        <f>'Information Sheet-COMPLETE 1st'!A110</f>
        <v>0</v>
      </c>
      <c r="B103" s="108">
        <f>'Information Sheet-COMPLETE 1st'!B110</f>
        <v>0</v>
      </c>
      <c r="C103" s="2" t="s">
        <v>5</v>
      </c>
      <c r="D103" s="7">
        <f>Table218[[#This Row],[Employee''s Essential Occupation; update if required]]</f>
        <v>0</v>
      </c>
      <c r="E103" s="118">
        <f t="shared" ref="E103:F106" si="16">E102</f>
        <v>1</v>
      </c>
      <c r="F103" s="118">
        <f t="shared" si="16"/>
        <v>0</v>
      </c>
      <c r="G103" s="82"/>
      <c r="H103" s="116">
        <f>Table218[[#This Row],[Hourly Rate             (no less than $13.71, no more than $20.00); update if required]]</f>
        <v>0</v>
      </c>
      <c r="I103" s="84">
        <v>0</v>
      </c>
      <c r="J103" s="117">
        <f t="shared" si="12"/>
        <v>20</v>
      </c>
      <c r="K103" s="117" t="str">
        <f t="shared" si="14"/>
        <v>$4.00</v>
      </c>
      <c r="L103" s="133" t="str">
        <f t="shared" si="15"/>
        <v>0</v>
      </c>
      <c r="M103" s="109">
        <f>Table219[[#This Row],[Regular Worked Hours (Excludes OT and nonworked STAT)]]+Table218[[#This Row],[Hours to Date - Cannot Exceed 640]]</f>
        <v>0</v>
      </c>
    </row>
    <row r="104" spans="1:13" s="110" customFormat="1" ht="30.75" customHeight="1" x14ac:dyDescent="0.25">
      <c r="A104" s="119">
        <f>'Information Sheet-COMPLETE 1st'!A111</f>
        <v>0</v>
      </c>
      <c r="B104" s="108">
        <f>'Information Sheet-COMPLETE 1st'!B111</f>
        <v>0</v>
      </c>
      <c r="C104" s="2" t="s">
        <v>5</v>
      </c>
      <c r="D104" s="7">
        <f>Table218[[#This Row],[Employee''s Essential Occupation; update if required]]</f>
        <v>0</v>
      </c>
      <c r="E104" s="118">
        <f t="shared" si="16"/>
        <v>1</v>
      </c>
      <c r="F104" s="118">
        <f t="shared" si="16"/>
        <v>0</v>
      </c>
      <c r="G104" s="82"/>
      <c r="H104" s="116">
        <f>Table218[[#This Row],[Hourly Rate             (no less than $13.71, no more than $20.00); update if required]]</f>
        <v>0</v>
      </c>
      <c r="I104" s="84">
        <v>0</v>
      </c>
      <c r="J104" s="117">
        <f t="shared" si="12"/>
        <v>20</v>
      </c>
      <c r="K104" s="117" t="str">
        <f t="shared" si="14"/>
        <v>$4.00</v>
      </c>
      <c r="L104" s="133" t="str">
        <f t="shared" si="15"/>
        <v>0</v>
      </c>
      <c r="M104" s="109">
        <f>Table219[[#This Row],[Regular Worked Hours (Excludes OT and nonworked STAT)]]+Table218[[#This Row],[Hours to Date - Cannot Exceed 640]]</f>
        <v>0</v>
      </c>
    </row>
    <row r="105" spans="1:13" s="110" customFormat="1" ht="30.75" customHeight="1" x14ac:dyDescent="0.25">
      <c r="A105" s="119">
        <f>'Information Sheet-COMPLETE 1st'!A112</f>
        <v>0</v>
      </c>
      <c r="B105" s="108">
        <f>'Information Sheet-COMPLETE 1st'!B112</f>
        <v>0</v>
      </c>
      <c r="C105" s="2" t="s">
        <v>5</v>
      </c>
      <c r="D105" s="7">
        <f>Table218[[#This Row],[Employee''s Essential Occupation; update if required]]</f>
        <v>0</v>
      </c>
      <c r="E105" s="118">
        <f t="shared" si="16"/>
        <v>1</v>
      </c>
      <c r="F105" s="118">
        <f t="shared" si="16"/>
        <v>0</v>
      </c>
      <c r="G105" s="82"/>
      <c r="H105" s="116">
        <f>Table218[[#This Row],[Hourly Rate             (no less than $13.71, no more than $20.00); update if required]]</f>
        <v>0</v>
      </c>
      <c r="I105" s="84">
        <v>0</v>
      </c>
      <c r="J105" s="117">
        <f t="shared" si="12"/>
        <v>20</v>
      </c>
      <c r="K105" s="117" t="str">
        <f t="shared" si="14"/>
        <v>$4.00</v>
      </c>
      <c r="L105" s="133" t="str">
        <f t="shared" si="15"/>
        <v>0</v>
      </c>
      <c r="M105" s="109">
        <f>Table219[[#This Row],[Regular Worked Hours (Excludes OT and nonworked STAT)]]+Table218[[#This Row],[Hours to Date - Cannot Exceed 640]]</f>
        <v>0</v>
      </c>
    </row>
    <row r="106" spans="1:13" s="110" customFormat="1" ht="30.75" customHeight="1" x14ac:dyDescent="0.25">
      <c r="A106" s="119">
        <f>'Information Sheet-COMPLETE 1st'!A113</f>
        <v>0</v>
      </c>
      <c r="B106" s="108">
        <f>'Information Sheet-COMPLETE 1st'!B113</f>
        <v>0</v>
      </c>
      <c r="C106" s="2" t="s">
        <v>5</v>
      </c>
      <c r="D106" s="7">
        <f>Table218[[#This Row],[Employee''s Essential Occupation; update if required]]</f>
        <v>0</v>
      </c>
      <c r="E106" s="118">
        <f t="shared" si="16"/>
        <v>1</v>
      </c>
      <c r="F106" s="118">
        <f t="shared" si="16"/>
        <v>0</v>
      </c>
      <c r="G106" s="82"/>
      <c r="H106" s="116">
        <f>Table218[[#This Row],[Hourly Rate             (no less than $13.71, no more than $20.00); update if required]]</f>
        <v>0</v>
      </c>
      <c r="I106" s="84">
        <v>0</v>
      </c>
      <c r="J106" s="117">
        <f t="shared" si="12"/>
        <v>20</v>
      </c>
      <c r="K106" s="117" t="str">
        <f t="shared" si="14"/>
        <v>$4.00</v>
      </c>
      <c r="L106" s="133" t="str">
        <f t="shared" si="15"/>
        <v>0</v>
      </c>
      <c r="M106" s="109">
        <f>Table219[[#This Row],[Regular Worked Hours (Excludes OT and nonworked STAT)]]+Table218[[#This Row],[Hours to Date - Cannot Exceed 640]]</f>
        <v>0</v>
      </c>
    </row>
    <row r="107" spans="1:13" s="111" customFormat="1" ht="16.5" x14ac:dyDescent="0.3">
      <c r="C107" s="77"/>
      <c r="D107" s="77"/>
      <c r="E107" s="77"/>
      <c r="F107" s="155" t="s">
        <v>7</v>
      </c>
      <c r="G107" s="155"/>
      <c r="H107" s="155"/>
      <c r="I107" s="155"/>
      <c r="J107" s="155"/>
      <c r="K107" s="127"/>
      <c r="L107" s="112">
        <f>IF(F6&gt;44242, 0,SUM(L6:L106))</f>
        <v>0</v>
      </c>
    </row>
  </sheetData>
  <sheetProtection password="CDD8" sheet="1" formatCells="0" selectLockedCells="1" autoFilter="0"/>
  <mergeCells count="3">
    <mergeCell ref="A1:L1"/>
    <mergeCell ref="B2:L2"/>
    <mergeCell ref="F107:J107"/>
  </mergeCells>
  <conditionalFormatting sqref="H6:H106">
    <cfRule type="cellIs" dxfId="112" priority="3" operator="lessThan">
      <formula>13.71</formula>
    </cfRule>
    <cfRule type="cellIs" dxfId="111" priority="6" operator="greaterThan">
      <formula>19.99</formula>
    </cfRule>
    <cfRule type="cellIs" dxfId="110" priority="7" operator="greaterThan">
      <formula>20</formula>
    </cfRule>
  </conditionalFormatting>
  <conditionalFormatting sqref="C6:C106">
    <cfRule type="cellIs" dxfId="109" priority="5" operator="equal">
      <formula>"NO"</formula>
    </cfRule>
  </conditionalFormatting>
  <conditionalFormatting sqref="E6 F6">
    <cfRule type="cellIs" dxfId="108" priority="4" operator="lessThan">
      <formula>44119</formula>
    </cfRule>
  </conditionalFormatting>
  <conditionalFormatting sqref="M6:M106">
    <cfRule type="cellIs" dxfId="107" priority="2" operator="greaterThan">
      <formula>640</formula>
    </cfRule>
  </conditionalFormatting>
  <conditionalFormatting sqref="F6">
    <cfRule type="cellIs" dxfId="106" priority="1" operator="greaterThan">
      <formula>44242</formula>
    </cfRule>
  </conditionalFormatting>
  <hyperlinks>
    <hyperlink ref="A8:B8" r:id="rId1" display="Active/In Compliance with Corporate Affairs "/>
  </hyperlinks>
  <pageMargins left="0.7" right="0.7" top="0.75" bottom="0.75" header="0.3" footer="0.3"/>
  <pageSetup paperSize="5" scale="76" fitToHeight="0" orientation="landscape" r:id="rId2"/>
  <headerFooter>
    <oddHeader>&amp;A</oddHeader>
  </headerFooter>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LIST!$D$1:$D$2</xm:f>
          </x14:formula1>
          <xm:sqref>C6:C106</xm:sqref>
        </x14:dataValidation>
        <x14:dataValidation type="list" allowBlank="1" showInputMessage="1" showErrorMessage="1">
          <x14:formula1>
            <xm:f>LIST!$B$1:$B$55</xm:f>
          </x14:formula1>
          <xm:sqref>B110:B116</xm:sqref>
        </x14:dataValidation>
        <x14:dataValidation type="list" allowBlank="1" showInputMessage="1" showErrorMessage="1">
          <x14:formula1>
            <xm:f>LIST!$E$28:$E$29</xm:f>
          </x14:formula1>
          <xm:sqref>G6:G106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M107"/>
  <sheetViews>
    <sheetView zoomScaleNormal="100" workbookViewId="0">
      <selection activeCell="F6" sqref="F6"/>
    </sheetView>
  </sheetViews>
  <sheetFormatPr defaultColWidth="9.140625" defaultRowHeight="15" x14ac:dyDescent="0.25"/>
  <cols>
    <col min="1" max="1" width="27.7109375" style="108" bestFit="1" customWidth="1"/>
    <col min="2" max="2" width="31.5703125" style="108" customWidth="1"/>
    <col min="3" max="3" width="22.85546875" style="7" hidden="1" customWidth="1"/>
    <col min="4" max="4" width="29.7109375" style="7" customWidth="1"/>
    <col min="5" max="5" width="16.7109375" style="7" customWidth="1"/>
    <col min="6" max="6" width="16.7109375" style="108" customWidth="1"/>
    <col min="7" max="7" width="15" style="108" hidden="1" customWidth="1"/>
    <col min="8" max="8" width="20.7109375" style="7" customWidth="1"/>
    <col min="9" max="9" width="19.140625" style="108" customWidth="1"/>
    <col min="10" max="11" width="13.5703125" style="108" hidden="1" customWidth="1"/>
    <col min="12" max="12" width="14.85546875" style="136" customWidth="1"/>
    <col min="13" max="13" width="21.140625" style="108" bestFit="1" customWidth="1"/>
    <col min="14" max="16384" width="9.140625" style="108"/>
  </cols>
  <sheetData>
    <row r="1" spans="1:13" s="109" customFormat="1" ht="52.5" customHeight="1" x14ac:dyDescent="0.2">
      <c r="A1" s="143" t="s">
        <v>4</v>
      </c>
      <c r="B1" s="143"/>
      <c r="C1" s="143"/>
      <c r="D1" s="143"/>
      <c r="E1" s="143"/>
      <c r="F1" s="143"/>
      <c r="G1" s="143"/>
      <c r="H1" s="143"/>
      <c r="I1" s="143"/>
      <c r="J1" s="143"/>
      <c r="K1" s="143"/>
      <c r="L1" s="143"/>
      <c r="M1" s="143"/>
    </row>
    <row r="2" spans="1:13" s="110" customFormat="1" ht="33.75" customHeight="1" x14ac:dyDescent="0.25">
      <c r="A2" s="113" t="s">
        <v>108</v>
      </c>
      <c r="B2" s="156" t="str">
        <f>'Period Seven'!B2:L2</f>
        <v>ENTER BUSINESS NAME HERE</v>
      </c>
      <c r="C2" s="156"/>
      <c r="D2" s="156"/>
      <c r="E2" s="156"/>
      <c r="F2" s="156"/>
      <c r="G2" s="156"/>
      <c r="H2" s="156"/>
      <c r="I2" s="156"/>
      <c r="J2" s="156"/>
      <c r="K2" s="156"/>
      <c r="L2" s="156"/>
    </row>
    <row r="3" spans="1:13" s="110" customFormat="1" ht="8.25" customHeight="1" x14ac:dyDescent="0.25">
      <c r="A3" s="114"/>
      <c r="B3" s="10"/>
      <c r="C3" s="15"/>
      <c r="D3" s="15"/>
      <c r="E3" s="17"/>
      <c r="F3" s="10"/>
      <c r="G3" s="10"/>
      <c r="H3" s="17"/>
      <c r="I3" s="10"/>
      <c r="L3" s="114"/>
    </row>
    <row r="4" spans="1:13" s="110" customFormat="1" ht="6.75" customHeight="1" x14ac:dyDescent="0.25">
      <c r="A4" s="114"/>
      <c r="B4" s="114"/>
      <c r="C4" s="22"/>
      <c r="D4" s="15"/>
      <c r="E4" s="15"/>
      <c r="F4" s="114"/>
      <c r="G4" s="114"/>
      <c r="H4" s="15"/>
      <c r="I4" s="114"/>
      <c r="L4" s="114"/>
    </row>
    <row r="5" spans="1:13" s="24" customFormat="1" ht="81" customHeight="1" x14ac:dyDescent="0.25">
      <c r="A5" s="91" t="s">
        <v>95</v>
      </c>
      <c r="B5" s="91" t="s">
        <v>96</v>
      </c>
      <c r="C5" s="91" t="s">
        <v>94</v>
      </c>
      <c r="D5" s="91" t="s">
        <v>117</v>
      </c>
      <c r="E5" s="91" t="s">
        <v>110</v>
      </c>
      <c r="F5" s="91" t="s">
        <v>111</v>
      </c>
      <c r="G5" s="91" t="s">
        <v>12</v>
      </c>
      <c r="H5" s="91" t="s">
        <v>116</v>
      </c>
      <c r="I5" s="91" t="s">
        <v>99</v>
      </c>
      <c r="J5" s="91" t="s">
        <v>0</v>
      </c>
      <c r="K5" s="91" t="s">
        <v>120</v>
      </c>
      <c r="L5" s="91" t="s">
        <v>93</v>
      </c>
      <c r="M5" s="91" t="s">
        <v>114</v>
      </c>
    </row>
    <row r="6" spans="1:13" ht="30.75" customHeight="1" x14ac:dyDescent="0.25">
      <c r="A6" s="115">
        <f>'Information Sheet-COMPLETE 1st'!A13</f>
        <v>0</v>
      </c>
      <c r="B6" s="109">
        <f>'Information Sheet-COMPLETE 1st'!B13</f>
        <v>0</v>
      </c>
      <c r="C6" s="2"/>
      <c r="D6" s="7">
        <f>Table219[[#This Row],[Employee''s Essential Occupation; update if required]]</f>
        <v>0</v>
      </c>
      <c r="E6" s="122">
        <f>Table219[[#This Row],[Work Period End - CAN''T BE AFTER FEBRUARY 15]]+1</f>
        <v>1</v>
      </c>
      <c r="F6" s="121"/>
      <c r="G6" s="82"/>
      <c r="H6" s="116">
        <f>Table219[[#This Row],[Hourly Rate             (no less than $13.71, no more than $20.00); update if required]]</f>
        <v>0</v>
      </c>
      <c r="I6" s="84">
        <v>0</v>
      </c>
      <c r="J6" s="117">
        <f>20-H6</f>
        <v>20</v>
      </c>
      <c r="K6" s="117" t="str">
        <f t="shared" ref="K6:K37" si="0">IF(AND(J6&lt;=3.99,L13&gt;(-100)),J6,"$4.00")</f>
        <v>$4.00</v>
      </c>
      <c r="L6" s="133" t="str">
        <f t="shared" ref="L6:L37" si="1">IF(OR(H6&gt;19.99,H6&lt;13.71),"0",I6*K6)</f>
        <v>0</v>
      </c>
      <c r="M6" s="109">
        <f>Table220[[#This Row],[Regular Worked Hours (Excludes OT and nonworked STAT)]]+Table219[[#This Row],[Hours to Date - Cannot Exceed 640]]</f>
        <v>0</v>
      </c>
    </row>
    <row r="7" spans="1:13" ht="30.75" customHeight="1" x14ac:dyDescent="0.25">
      <c r="A7" s="115">
        <f>'Information Sheet-COMPLETE 1st'!A14</f>
        <v>0</v>
      </c>
      <c r="B7" s="109">
        <f>'Information Sheet-COMPLETE 1st'!B14</f>
        <v>0</v>
      </c>
      <c r="C7" s="2"/>
      <c r="D7" s="7">
        <f>Table219[[#This Row],[Employee''s Essential Occupation; update if required]]</f>
        <v>0</v>
      </c>
      <c r="E7" s="118">
        <f t="shared" ref="E7:F22" si="2">E6</f>
        <v>1</v>
      </c>
      <c r="F7" s="118">
        <f t="shared" si="2"/>
        <v>0</v>
      </c>
      <c r="G7" s="82"/>
      <c r="H7" s="116">
        <f>Table219[[#This Row],[Hourly Rate             (no less than $13.71, no more than $20.00); update if required]]</f>
        <v>0</v>
      </c>
      <c r="I7" s="84">
        <v>0</v>
      </c>
      <c r="J7" s="117">
        <f>20-H7</f>
        <v>20</v>
      </c>
      <c r="K7" s="117" t="str">
        <f t="shared" si="0"/>
        <v>$4.00</v>
      </c>
      <c r="L7" s="133" t="str">
        <f t="shared" si="1"/>
        <v>0</v>
      </c>
      <c r="M7" s="109">
        <f>Table220[[#This Row],[Regular Worked Hours (Excludes OT and nonworked STAT)]]+Table219[[#This Row],[Hours to Date - Cannot Exceed 640]]</f>
        <v>0</v>
      </c>
    </row>
    <row r="8" spans="1:13" ht="30.75" customHeight="1" x14ac:dyDescent="0.25">
      <c r="A8" s="115">
        <f>'Information Sheet-COMPLETE 1st'!A15</f>
        <v>0</v>
      </c>
      <c r="B8" s="109">
        <f>'Information Sheet-COMPLETE 1st'!B15</f>
        <v>0</v>
      </c>
      <c r="C8" s="2"/>
      <c r="D8" s="7">
        <f>Table219[[#This Row],[Employee''s Essential Occupation; update if required]]</f>
        <v>0</v>
      </c>
      <c r="E8" s="118">
        <f t="shared" si="2"/>
        <v>1</v>
      </c>
      <c r="F8" s="118">
        <f t="shared" si="2"/>
        <v>0</v>
      </c>
      <c r="G8" s="82"/>
      <c r="H8" s="116">
        <f>Table219[[#This Row],[Hourly Rate             (no less than $13.71, no more than $20.00); update if required]]</f>
        <v>0</v>
      </c>
      <c r="I8" s="84">
        <v>0</v>
      </c>
      <c r="J8" s="117">
        <f>20-H8</f>
        <v>20</v>
      </c>
      <c r="K8" s="117" t="str">
        <f t="shared" si="0"/>
        <v>$4.00</v>
      </c>
      <c r="L8" s="133" t="str">
        <f t="shared" si="1"/>
        <v>0</v>
      </c>
      <c r="M8" s="109">
        <f>Table220[[#This Row],[Regular Worked Hours (Excludes OT and nonworked STAT)]]+Table219[[#This Row],[Hours to Date - Cannot Exceed 640]]</f>
        <v>0</v>
      </c>
    </row>
    <row r="9" spans="1:13" ht="30.75" customHeight="1" x14ac:dyDescent="0.25">
      <c r="A9" s="115">
        <f>'Information Sheet-COMPLETE 1st'!A16</f>
        <v>0</v>
      </c>
      <c r="B9" s="109">
        <f>'Information Sheet-COMPLETE 1st'!B16</f>
        <v>0</v>
      </c>
      <c r="C9" s="2"/>
      <c r="D9" s="7">
        <f>Table219[[#This Row],[Employee''s Essential Occupation; update if required]]</f>
        <v>0</v>
      </c>
      <c r="E9" s="118">
        <f t="shared" si="2"/>
        <v>1</v>
      </c>
      <c r="F9" s="118">
        <f t="shared" si="2"/>
        <v>0</v>
      </c>
      <c r="G9" s="82"/>
      <c r="H9" s="116">
        <f>Table219[[#This Row],[Hourly Rate             (no less than $13.71, no more than $20.00); update if required]]</f>
        <v>0</v>
      </c>
      <c r="I9" s="84">
        <v>0</v>
      </c>
      <c r="J9" s="117">
        <f>20-H9</f>
        <v>20</v>
      </c>
      <c r="K9" s="117" t="str">
        <f t="shared" si="0"/>
        <v>$4.00</v>
      </c>
      <c r="L9" s="133" t="str">
        <f t="shared" si="1"/>
        <v>0</v>
      </c>
      <c r="M9" s="109">
        <f>Table220[[#This Row],[Regular Worked Hours (Excludes OT and nonworked STAT)]]+Table219[[#This Row],[Hours to Date - Cannot Exceed 640]]</f>
        <v>0</v>
      </c>
    </row>
    <row r="10" spans="1:13" s="110" customFormat="1" ht="30.75" customHeight="1" x14ac:dyDescent="0.25">
      <c r="A10" s="115">
        <f>'Information Sheet-COMPLETE 1st'!A17</f>
        <v>0</v>
      </c>
      <c r="B10" s="109">
        <f>'Information Sheet-COMPLETE 1st'!B17</f>
        <v>0</v>
      </c>
      <c r="C10" s="2"/>
      <c r="D10" s="7">
        <f>Table219[[#This Row],[Employee''s Essential Occupation; update if required]]</f>
        <v>0</v>
      </c>
      <c r="E10" s="118">
        <f t="shared" si="2"/>
        <v>1</v>
      </c>
      <c r="F10" s="118">
        <f t="shared" si="2"/>
        <v>0</v>
      </c>
      <c r="G10" s="82"/>
      <c r="H10" s="116">
        <f>Table219[[#This Row],[Hourly Rate             (no less than $13.71, no more than $20.00); update if required]]</f>
        <v>0</v>
      </c>
      <c r="I10" s="84">
        <v>0</v>
      </c>
      <c r="J10" s="117">
        <f t="shared" ref="J10:J73" si="3">20-H10</f>
        <v>20</v>
      </c>
      <c r="K10" s="117" t="str">
        <f t="shared" si="0"/>
        <v>$4.00</v>
      </c>
      <c r="L10" s="133" t="str">
        <f t="shared" si="1"/>
        <v>0</v>
      </c>
      <c r="M10" s="109">
        <f>Table220[[#This Row],[Regular Worked Hours (Excludes OT and nonworked STAT)]]+Table219[[#This Row],[Hours to Date - Cannot Exceed 640]]</f>
        <v>0</v>
      </c>
    </row>
    <row r="11" spans="1:13" s="110" customFormat="1" ht="30.75" customHeight="1" x14ac:dyDescent="0.25">
      <c r="A11" s="115">
        <f>'Information Sheet-COMPLETE 1st'!A18</f>
        <v>0</v>
      </c>
      <c r="B11" s="109">
        <f>'Information Sheet-COMPLETE 1st'!B18</f>
        <v>0</v>
      </c>
      <c r="C11" s="2"/>
      <c r="D11" s="7">
        <f>Table219[[#This Row],[Employee''s Essential Occupation; update if required]]</f>
        <v>0</v>
      </c>
      <c r="E11" s="118">
        <f t="shared" si="2"/>
        <v>1</v>
      </c>
      <c r="F11" s="118">
        <f t="shared" si="2"/>
        <v>0</v>
      </c>
      <c r="G11" s="82"/>
      <c r="H11" s="116">
        <f>Table219[[#This Row],[Hourly Rate             (no less than $13.71, no more than $20.00); update if required]]</f>
        <v>0</v>
      </c>
      <c r="I11" s="84">
        <v>0</v>
      </c>
      <c r="J11" s="117">
        <f t="shared" si="3"/>
        <v>20</v>
      </c>
      <c r="K11" s="117" t="str">
        <f t="shared" si="0"/>
        <v>$4.00</v>
      </c>
      <c r="L11" s="133" t="str">
        <f t="shared" si="1"/>
        <v>0</v>
      </c>
      <c r="M11" s="109">
        <f>Table220[[#This Row],[Regular Worked Hours (Excludes OT and nonworked STAT)]]+Table219[[#This Row],[Hours to Date - Cannot Exceed 640]]</f>
        <v>0</v>
      </c>
    </row>
    <row r="12" spans="1:13" s="110" customFormat="1" ht="30.75" customHeight="1" x14ac:dyDescent="0.25">
      <c r="A12" s="115">
        <f>'Information Sheet-COMPLETE 1st'!A19</f>
        <v>0</v>
      </c>
      <c r="B12" s="109">
        <f>'Information Sheet-COMPLETE 1st'!B19</f>
        <v>0</v>
      </c>
      <c r="C12" s="2"/>
      <c r="D12" s="7">
        <f>Table219[[#This Row],[Employee''s Essential Occupation; update if required]]</f>
        <v>0</v>
      </c>
      <c r="E12" s="118">
        <f t="shared" si="2"/>
        <v>1</v>
      </c>
      <c r="F12" s="118">
        <f t="shared" si="2"/>
        <v>0</v>
      </c>
      <c r="G12" s="82"/>
      <c r="H12" s="116">
        <f>Table219[[#This Row],[Hourly Rate             (no less than $13.71, no more than $20.00); update if required]]</f>
        <v>0</v>
      </c>
      <c r="I12" s="84">
        <v>0</v>
      </c>
      <c r="J12" s="117">
        <f t="shared" si="3"/>
        <v>20</v>
      </c>
      <c r="K12" s="117" t="str">
        <f t="shared" si="0"/>
        <v>$4.00</v>
      </c>
      <c r="L12" s="133" t="str">
        <f t="shared" si="1"/>
        <v>0</v>
      </c>
      <c r="M12" s="109">
        <f>Table220[[#This Row],[Regular Worked Hours (Excludes OT and nonworked STAT)]]+Table219[[#This Row],[Hours to Date - Cannot Exceed 640]]</f>
        <v>0</v>
      </c>
    </row>
    <row r="13" spans="1:13" s="110" customFormat="1" ht="30.75" customHeight="1" x14ac:dyDescent="0.25">
      <c r="A13" s="115">
        <f>'Information Sheet-COMPLETE 1st'!A20</f>
        <v>0</v>
      </c>
      <c r="B13" s="109">
        <f>'Information Sheet-COMPLETE 1st'!B20</f>
        <v>0</v>
      </c>
      <c r="C13" s="2"/>
      <c r="D13" s="7">
        <f>Table219[[#This Row],[Employee''s Essential Occupation; update if required]]</f>
        <v>0</v>
      </c>
      <c r="E13" s="118">
        <f t="shared" si="2"/>
        <v>1</v>
      </c>
      <c r="F13" s="118">
        <f t="shared" si="2"/>
        <v>0</v>
      </c>
      <c r="G13" s="82"/>
      <c r="H13" s="116">
        <f>Table219[[#This Row],[Hourly Rate             (no less than $13.71, no more than $20.00); update if required]]</f>
        <v>0</v>
      </c>
      <c r="I13" s="84">
        <v>0</v>
      </c>
      <c r="J13" s="117">
        <f t="shared" si="3"/>
        <v>20</v>
      </c>
      <c r="K13" s="117" t="str">
        <f t="shared" si="0"/>
        <v>$4.00</v>
      </c>
      <c r="L13" s="133" t="str">
        <f t="shared" si="1"/>
        <v>0</v>
      </c>
      <c r="M13" s="109">
        <f>Table220[[#This Row],[Regular Worked Hours (Excludes OT and nonworked STAT)]]+Table219[[#This Row],[Hours to Date - Cannot Exceed 640]]</f>
        <v>0</v>
      </c>
    </row>
    <row r="14" spans="1:13" s="110" customFormat="1" ht="30.75" customHeight="1" x14ac:dyDescent="0.25">
      <c r="A14" s="115">
        <f>'Information Sheet-COMPLETE 1st'!A21</f>
        <v>0</v>
      </c>
      <c r="B14" s="109">
        <f>'Information Sheet-COMPLETE 1st'!B21</f>
        <v>0</v>
      </c>
      <c r="C14" s="2"/>
      <c r="D14" s="7">
        <f>Table219[[#This Row],[Employee''s Essential Occupation; update if required]]</f>
        <v>0</v>
      </c>
      <c r="E14" s="118">
        <f t="shared" si="2"/>
        <v>1</v>
      </c>
      <c r="F14" s="118">
        <f t="shared" si="2"/>
        <v>0</v>
      </c>
      <c r="G14" s="82"/>
      <c r="H14" s="116">
        <f>Table219[[#This Row],[Hourly Rate             (no less than $13.71, no more than $20.00); update if required]]</f>
        <v>0</v>
      </c>
      <c r="I14" s="84">
        <v>0</v>
      </c>
      <c r="J14" s="117">
        <f t="shared" si="3"/>
        <v>20</v>
      </c>
      <c r="K14" s="117" t="str">
        <f t="shared" si="0"/>
        <v>$4.00</v>
      </c>
      <c r="L14" s="133" t="str">
        <f t="shared" si="1"/>
        <v>0</v>
      </c>
      <c r="M14" s="109">
        <f>Table220[[#This Row],[Regular Worked Hours (Excludes OT and nonworked STAT)]]+Table219[[#This Row],[Hours to Date - Cannot Exceed 640]]</f>
        <v>0</v>
      </c>
    </row>
    <row r="15" spans="1:13" s="110" customFormat="1" ht="30.75" customHeight="1" x14ac:dyDescent="0.25">
      <c r="A15" s="115">
        <f>'Information Sheet-COMPLETE 1st'!A22</f>
        <v>0</v>
      </c>
      <c r="B15" s="109">
        <f>'Information Sheet-COMPLETE 1st'!B22</f>
        <v>0</v>
      </c>
      <c r="C15" s="2"/>
      <c r="D15" s="7">
        <f>Table219[[#This Row],[Employee''s Essential Occupation; update if required]]</f>
        <v>0</v>
      </c>
      <c r="E15" s="118">
        <f t="shared" si="2"/>
        <v>1</v>
      </c>
      <c r="F15" s="118">
        <f t="shared" si="2"/>
        <v>0</v>
      </c>
      <c r="G15" s="82"/>
      <c r="H15" s="116">
        <f>Table219[[#This Row],[Hourly Rate             (no less than $13.71, no more than $20.00); update if required]]</f>
        <v>0</v>
      </c>
      <c r="I15" s="84">
        <v>0</v>
      </c>
      <c r="J15" s="117">
        <f t="shared" si="3"/>
        <v>20</v>
      </c>
      <c r="K15" s="117" t="str">
        <f t="shared" si="0"/>
        <v>$4.00</v>
      </c>
      <c r="L15" s="133" t="str">
        <f t="shared" si="1"/>
        <v>0</v>
      </c>
      <c r="M15" s="109">
        <f>Table220[[#This Row],[Regular Worked Hours (Excludes OT and nonworked STAT)]]+Table219[[#This Row],[Hours to Date - Cannot Exceed 640]]</f>
        <v>0</v>
      </c>
    </row>
    <row r="16" spans="1:13" s="110" customFormat="1" ht="30.75" customHeight="1" x14ac:dyDescent="0.25">
      <c r="A16" s="115">
        <f>'Information Sheet-COMPLETE 1st'!A23</f>
        <v>0</v>
      </c>
      <c r="B16" s="109">
        <f>'Information Sheet-COMPLETE 1st'!B23</f>
        <v>0</v>
      </c>
      <c r="C16" s="2"/>
      <c r="D16" s="7">
        <f>Table219[[#This Row],[Employee''s Essential Occupation; update if required]]</f>
        <v>0</v>
      </c>
      <c r="E16" s="118">
        <f t="shared" si="2"/>
        <v>1</v>
      </c>
      <c r="F16" s="118">
        <f t="shared" si="2"/>
        <v>0</v>
      </c>
      <c r="G16" s="82"/>
      <c r="H16" s="116">
        <f>Table219[[#This Row],[Hourly Rate             (no less than $13.71, no more than $20.00); update if required]]</f>
        <v>0</v>
      </c>
      <c r="I16" s="84">
        <v>0</v>
      </c>
      <c r="J16" s="117">
        <f t="shared" si="3"/>
        <v>20</v>
      </c>
      <c r="K16" s="117" t="str">
        <f t="shared" si="0"/>
        <v>$4.00</v>
      </c>
      <c r="L16" s="133" t="str">
        <f t="shared" si="1"/>
        <v>0</v>
      </c>
      <c r="M16" s="109">
        <f>Table220[[#This Row],[Regular Worked Hours (Excludes OT and nonworked STAT)]]+Table219[[#This Row],[Hours to Date - Cannot Exceed 640]]</f>
        <v>0</v>
      </c>
    </row>
    <row r="17" spans="1:13" s="110" customFormat="1" ht="30.75" customHeight="1" x14ac:dyDescent="0.25">
      <c r="A17" s="115">
        <f>'Information Sheet-COMPLETE 1st'!A24</f>
        <v>0</v>
      </c>
      <c r="B17" s="109">
        <f>'Information Sheet-COMPLETE 1st'!B24</f>
        <v>0</v>
      </c>
      <c r="C17" s="2"/>
      <c r="D17" s="7">
        <f>Table219[[#This Row],[Employee''s Essential Occupation; update if required]]</f>
        <v>0</v>
      </c>
      <c r="E17" s="118">
        <f t="shared" si="2"/>
        <v>1</v>
      </c>
      <c r="F17" s="118">
        <f t="shared" si="2"/>
        <v>0</v>
      </c>
      <c r="G17" s="82"/>
      <c r="H17" s="116">
        <f>Table219[[#This Row],[Hourly Rate             (no less than $13.71, no more than $20.00); update if required]]</f>
        <v>0</v>
      </c>
      <c r="I17" s="84">
        <v>0</v>
      </c>
      <c r="J17" s="117">
        <f t="shared" si="3"/>
        <v>20</v>
      </c>
      <c r="K17" s="117" t="str">
        <f t="shared" si="0"/>
        <v>$4.00</v>
      </c>
      <c r="L17" s="133" t="str">
        <f t="shared" si="1"/>
        <v>0</v>
      </c>
      <c r="M17" s="109">
        <f>Table220[[#This Row],[Regular Worked Hours (Excludes OT and nonworked STAT)]]+Table219[[#This Row],[Hours to Date - Cannot Exceed 640]]</f>
        <v>0</v>
      </c>
    </row>
    <row r="18" spans="1:13" s="110" customFormat="1" ht="30.75" customHeight="1" x14ac:dyDescent="0.25">
      <c r="A18" s="115">
        <f>'Information Sheet-COMPLETE 1st'!A25</f>
        <v>0</v>
      </c>
      <c r="B18" s="109">
        <f>'Information Sheet-COMPLETE 1st'!B25</f>
        <v>0</v>
      </c>
      <c r="C18" s="2"/>
      <c r="D18" s="7">
        <f>Table219[[#This Row],[Employee''s Essential Occupation; update if required]]</f>
        <v>0</v>
      </c>
      <c r="E18" s="118">
        <f t="shared" si="2"/>
        <v>1</v>
      </c>
      <c r="F18" s="118">
        <f t="shared" si="2"/>
        <v>0</v>
      </c>
      <c r="G18" s="82"/>
      <c r="H18" s="116">
        <f>Table219[[#This Row],[Hourly Rate             (no less than $13.71, no more than $20.00); update if required]]</f>
        <v>0</v>
      </c>
      <c r="I18" s="84">
        <v>0</v>
      </c>
      <c r="J18" s="117">
        <f t="shared" si="3"/>
        <v>20</v>
      </c>
      <c r="K18" s="117" t="str">
        <f t="shared" si="0"/>
        <v>$4.00</v>
      </c>
      <c r="L18" s="133" t="str">
        <f t="shared" si="1"/>
        <v>0</v>
      </c>
      <c r="M18" s="109">
        <f>Table220[[#This Row],[Regular Worked Hours (Excludes OT and nonworked STAT)]]+Table219[[#This Row],[Hours to Date - Cannot Exceed 640]]</f>
        <v>0</v>
      </c>
    </row>
    <row r="19" spans="1:13" s="110" customFormat="1" ht="30.75" customHeight="1" x14ac:dyDescent="0.25">
      <c r="A19" s="115">
        <f>'Information Sheet-COMPLETE 1st'!A26</f>
        <v>0</v>
      </c>
      <c r="B19" s="109">
        <f>'Information Sheet-COMPLETE 1st'!B26</f>
        <v>0</v>
      </c>
      <c r="C19" s="2"/>
      <c r="D19" s="7">
        <f>Table219[[#This Row],[Employee''s Essential Occupation; update if required]]</f>
        <v>0</v>
      </c>
      <c r="E19" s="118">
        <f t="shared" si="2"/>
        <v>1</v>
      </c>
      <c r="F19" s="118">
        <f t="shared" si="2"/>
        <v>0</v>
      </c>
      <c r="G19" s="82"/>
      <c r="H19" s="116">
        <f>Table219[[#This Row],[Hourly Rate             (no less than $13.71, no more than $20.00); update if required]]</f>
        <v>0</v>
      </c>
      <c r="I19" s="84">
        <v>0</v>
      </c>
      <c r="J19" s="117">
        <f t="shared" si="3"/>
        <v>20</v>
      </c>
      <c r="K19" s="117" t="str">
        <f t="shared" si="0"/>
        <v>$4.00</v>
      </c>
      <c r="L19" s="133" t="str">
        <f t="shared" si="1"/>
        <v>0</v>
      </c>
      <c r="M19" s="109">
        <f>Table220[[#This Row],[Regular Worked Hours (Excludes OT and nonworked STAT)]]+Table219[[#This Row],[Hours to Date - Cannot Exceed 640]]</f>
        <v>0</v>
      </c>
    </row>
    <row r="20" spans="1:13" s="110" customFormat="1" ht="30.75" customHeight="1" x14ac:dyDescent="0.25">
      <c r="A20" s="115">
        <f>'Information Sheet-COMPLETE 1st'!A27</f>
        <v>0</v>
      </c>
      <c r="B20" s="109">
        <f>'Information Sheet-COMPLETE 1st'!B27</f>
        <v>0</v>
      </c>
      <c r="C20" s="2"/>
      <c r="D20" s="7">
        <f>Table219[[#This Row],[Employee''s Essential Occupation; update if required]]</f>
        <v>0</v>
      </c>
      <c r="E20" s="118">
        <f t="shared" si="2"/>
        <v>1</v>
      </c>
      <c r="F20" s="118">
        <f t="shared" si="2"/>
        <v>0</v>
      </c>
      <c r="G20" s="82"/>
      <c r="H20" s="116">
        <f>Table219[[#This Row],[Hourly Rate             (no less than $13.71, no more than $20.00); update if required]]</f>
        <v>0</v>
      </c>
      <c r="I20" s="84">
        <v>0</v>
      </c>
      <c r="J20" s="117">
        <f t="shared" si="3"/>
        <v>20</v>
      </c>
      <c r="K20" s="117" t="str">
        <f t="shared" si="0"/>
        <v>$4.00</v>
      </c>
      <c r="L20" s="133" t="str">
        <f t="shared" si="1"/>
        <v>0</v>
      </c>
      <c r="M20" s="109">
        <f>Table220[[#This Row],[Regular Worked Hours (Excludes OT and nonworked STAT)]]+Table219[[#This Row],[Hours to Date - Cannot Exceed 640]]</f>
        <v>0</v>
      </c>
    </row>
    <row r="21" spans="1:13" s="110" customFormat="1" ht="30.75" customHeight="1" x14ac:dyDescent="0.25">
      <c r="A21" s="115">
        <f>'Information Sheet-COMPLETE 1st'!A28</f>
        <v>0</v>
      </c>
      <c r="B21" s="109">
        <f>'Information Sheet-COMPLETE 1st'!B28</f>
        <v>0</v>
      </c>
      <c r="C21" s="2"/>
      <c r="D21" s="7">
        <f>Table219[[#This Row],[Employee''s Essential Occupation; update if required]]</f>
        <v>0</v>
      </c>
      <c r="E21" s="118">
        <f t="shared" si="2"/>
        <v>1</v>
      </c>
      <c r="F21" s="118">
        <f t="shared" si="2"/>
        <v>0</v>
      </c>
      <c r="G21" s="82"/>
      <c r="H21" s="116">
        <f>Table219[[#This Row],[Hourly Rate             (no less than $13.71, no more than $20.00); update if required]]</f>
        <v>0</v>
      </c>
      <c r="I21" s="84">
        <v>0</v>
      </c>
      <c r="J21" s="117">
        <f t="shared" si="3"/>
        <v>20</v>
      </c>
      <c r="K21" s="117" t="str">
        <f t="shared" si="0"/>
        <v>$4.00</v>
      </c>
      <c r="L21" s="133" t="str">
        <f t="shared" si="1"/>
        <v>0</v>
      </c>
      <c r="M21" s="109">
        <f>Table220[[#This Row],[Regular Worked Hours (Excludes OT and nonworked STAT)]]+Table219[[#This Row],[Hours to Date - Cannot Exceed 640]]</f>
        <v>0</v>
      </c>
    </row>
    <row r="22" spans="1:13" s="110" customFormat="1" ht="30.75" customHeight="1" x14ac:dyDescent="0.25">
      <c r="A22" s="115">
        <f>'Information Sheet-COMPLETE 1st'!A29</f>
        <v>0</v>
      </c>
      <c r="B22" s="109">
        <f>'Information Sheet-COMPLETE 1st'!B29</f>
        <v>0</v>
      </c>
      <c r="C22" s="2"/>
      <c r="D22" s="7">
        <f>Table219[[#This Row],[Employee''s Essential Occupation; update if required]]</f>
        <v>0</v>
      </c>
      <c r="E22" s="118">
        <f t="shared" si="2"/>
        <v>1</v>
      </c>
      <c r="F22" s="118">
        <f t="shared" si="2"/>
        <v>0</v>
      </c>
      <c r="G22" s="82"/>
      <c r="H22" s="116">
        <f>Table219[[#This Row],[Hourly Rate             (no less than $13.71, no more than $20.00); update if required]]</f>
        <v>0</v>
      </c>
      <c r="I22" s="84">
        <v>0</v>
      </c>
      <c r="J22" s="117">
        <f t="shared" si="3"/>
        <v>20</v>
      </c>
      <c r="K22" s="117" t="str">
        <f t="shared" si="0"/>
        <v>$4.00</v>
      </c>
      <c r="L22" s="133" t="str">
        <f t="shared" si="1"/>
        <v>0</v>
      </c>
      <c r="M22" s="109">
        <f>Table220[[#This Row],[Regular Worked Hours (Excludes OT and nonworked STAT)]]+Table219[[#This Row],[Hours to Date - Cannot Exceed 640]]</f>
        <v>0</v>
      </c>
    </row>
    <row r="23" spans="1:13" s="110" customFormat="1" ht="30.75" customHeight="1" x14ac:dyDescent="0.25">
      <c r="A23" s="115">
        <f>'Information Sheet-COMPLETE 1st'!A30</f>
        <v>0</v>
      </c>
      <c r="B23" s="109">
        <f>'Information Sheet-COMPLETE 1st'!B30</f>
        <v>0</v>
      </c>
      <c r="C23" s="2"/>
      <c r="D23" s="7">
        <f>Table219[[#This Row],[Employee''s Essential Occupation; update if required]]</f>
        <v>0</v>
      </c>
      <c r="E23" s="118">
        <f t="shared" ref="E23:F38" si="4">E22</f>
        <v>1</v>
      </c>
      <c r="F23" s="118">
        <f t="shared" si="4"/>
        <v>0</v>
      </c>
      <c r="G23" s="82"/>
      <c r="H23" s="116">
        <f>Table219[[#This Row],[Hourly Rate             (no less than $13.71, no more than $20.00); update if required]]</f>
        <v>0</v>
      </c>
      <c r="I23" s="84">
        <v>0</v>
      </c>
      <c r="J23" s="117">
        <f t="shared" si="3"/>
        <v>20</v>
      </c>
      <c r="K23" s="117" t="str">
        <f t="shared" si="0"/>
        <v>$4.00</v>
      </c>
      <c r="L23" s="133" t="str">
        <f t="shared" si="1"/>
        <v>0</v>
      </c>
      <c r="M23" s="109">
        <f>Table220[[#This Row],[Regular Worked Hours (Excludes OT and nonworked STAT)]]+Table219[[#This Row],[Hours to Date - Cannot Exceed 640]]</f>
        <v>0</v>
      </c>
    </row>
    <row r="24" spans="1:13" s="110" customFormat="1" ht="30.75" customHeight="1" x14ac:dyDescent="0.25">
      <c r="A24" s="115">
        <f>'Information Sheet-COMPLETE 1st'!A31</f>
        <v>0</v>
      </c>
      <c r="B24" s="109">
        <f>'Information Sheet-COMPLETE 1st'!B31</f>
        <v>0</v>
      </c>
      <c r="C24" s="2"/>
      <c r="D24" s="7">
        <f>Table219[[#This Row],[Employee''s Essential Occupation; update if required]]</f>
        <v>0</v>
      </c>
      <c r="E24" s="118">
        <f t="shared" si="4"/>
        <v>1</v>
      </c>
      <c r="F24" s="118">
        <f t="shared" si="4"/>
        <v>0</v>
      </c>
      <c r="G24" s="82"/>
      <c r="H24" s="116">
        <f>Table219[[#This Row],[Hourly Rate             (no less than $13.71, no more than $20.00); update if required]]</f>
        <v>0</v>
      </c>
      <c r="I24" s="84">
        <v>0</v>
      </c>
      <c r="J24" s="117">
        <f t="shared" si="3"/>
        <v>20</v>
      </c>
      <c r="K24" s="117" t="str">
        <f t="shared" si="0"/>
        <v>$4.00</v>
      </c>
      <c r="L24" s="133" t="str">
        <f t="shared" si="1"/>
        <v>0</v>
      </c>
      <c r="M24" s="109">
        <f>Table220[[#This Row],[Regular Worked Hours (Excludes OT and nonworked STAT)]]+Table219[[#This Row],[Hours to Date - Cannot Exceed 640]]</f>
        <v>0</v>
      </c>
    </row>
    <row r="25" spans="1:13" s="110" customFormat="1" ht="30.75" customHeight="1" x14ac:dyDescent="0.25">
      <c r="A25" s="115">
        <f>'Information Sheet-COMPLETE 1st'!A32</f>
        <v>0</v>
      </c>
      <c r="B25" s="109">
        <f>'Information Sheet-COMPLETE 1st'!B32</f>
        <v>0</v>
      </c>
      <c r="C25" s="2"/>
      <c r="D25" s="7">
        <f>Table219[[#This Row],[Employee''s Essential Occupation; update if required]]</f>
        <v>0</v>
      </c>
      <c r="E25" s="118">
        <f t="shared" si="4"/>
        <v>1</v>
      </c>
      <c r="F25" s="118">
        <f t="shared" si="4"/>
        <v>0</v>
      </c>
      <c r="G25" s="82"/>
      <c r="H25" s="116">
        <f>Table219[[#This Row],[Hourly Rate             (no less than $13.71, no more than $20.00); update if required]]</f>
        <v>0</v>
      </c>
      <c r="I25" s="84">
        <v>0</v>
      </c>
      <c r="J25" s="117">
        <f t="shared" si="3"/>
        <v>20</v>
      </c>
      <c r="K25" s="117" t="str">
        <f t="shared" si="0"/>
        <v>$4.00</v>
      </c>
      <c r="L25" s="133" t="str">
        <f t="shared" si="1"/>
        <v>0</v>
      </c>
      <c r="M25" s="109">
        <f>Table220[[#This Row],[Regular Worked Hours (Excludes OT and nonworked STAT)]]+Table219[[#This Row],[Hours to Date - Cannot Exceed 640]]</f>
        <v>0</v>
      </c>
    </row>
    <row r="26" spans="1:13" s="110" customFormat="1" ht="30.75" customHeight="1" x14ac:dyDescent="0.25">
      <c r="A26" s="115">
        <f>'Information Sheet-COMPLETE 1st'!A33</f>
        <v>0</v>
      </c>
      <c r="B26" s="109">
        <f>'Information Sheet-COMPLETE 1st'!B33</f>
        <v>0</v>
      </c>
      <c r="C26" s="2"/>
      <c r="D26" s="7">
        <f>Table219[[#This Row],[Employee''s Essential Occupation; update if required]]</f>
        <v>0</v>
      </c>
      <c r="E26" s="118">
        <f t="shared" si="4"/>
        <v>1</v>
      </c>
      <c r="F26" s="118">
        <f t="shared" si="4"/>
        <v>0</v>
      </c>
      <c r="G26" s="82"/>
      <c r="H26" s="116">
        <f>Table219[[#This Row],[Hourly Rate             (no less than $13.71, no more than $20.00); update if required]]</f>
        <v>0</v>
      </c>
      <c r="I26" s="84">
        <v>0</v>
      </c>
      <c r="J26" s="117">
        <f t="shared" si="3"/>
        <v>20</v>
      </c>
      <c r="K26" s="117" t="str">
        <f t="shared" si="0"/>
        <v>$4.00</v>
      </c>
      <c r="L26" s="133" t="str">
        <f t="shared" si="1"/>
        <v>0</v>
      </c>
      <c r="M26" s="109">
        <f>Table220[[#This Row],[Regular Worked Hours (Excludes OT and nonworked STAT)]]+Table219[[#This Row],[Hours to Date - Cannot Exceed 640]]</f>
        <v>0</v>
      </c>
    </row>
    <row r="27" spans="1:13" s="110" customFormat="1" ht="30.75" customHeight="1" x14ac:dyDescent="0.25">
      <c r="A27" s="115">
        <f>'Information Sheet-COMPLETE 1st'!A34</f>
        <v>0</v>
      </c>
      <c r="B27" s="109">
        <f>'Information Sheet-COMPLETE 1st'!B34</f>
        <v>0</v>
      </c>
      <c r="C27" s="2"/>
      <c r="D27" s="7">
        <f>Table219[[#This Row],[Employee''s Essential Occupation; update if required]]</f>
        <v>0</v>
      </c>
      <c r="E27" s="118">
        <f t="shared" si="4"/>
        <v>1</v>
      </c>
      <c r="F27" s="118">
        <f t="shared" si="4"/>
        <v>0</v>
      </c>
      <c r="G27" s="82"/>
      <c r="H27" s="116">
        <f>Table219[[#This Row],[Hourly Rate             (no less than $13.71, no more than $20.00); update if required]]</f>
        <v>0</v>
      </c>
      <c r="I27" s="84">
        <v>0</v>
      </c>
      <c r="J27" s="117">
        <f t="shared" si="3"/>
        <v>20</v>
      </c>
      <c r="K27" s="117" t="str">
        <f t="shared" si="0"/>
        <v>$4.00</v>
      </c>
      <c r="L27" s="133" t="str">
        <f t="shared" si="1"/>
        <v>0</v>
      </c>
      <c r="M27" s="109">
        <f>Table220[[#This Row],[Regular Worked Hours (Excludes OT and nonworked STAT)]]+Table219[[#This Row],[Hours to Date - Cannot Exceed 640]]</f>
        <v>0</v>
      </c>
    </row>
    <row r="28" spans="1:13" s="110" customFormat="1" ht="30.75" customHeight="1" x14ac:dyDescent="0.25">
      <c r="A28" s="115">
        <f>'Information Sheet-COMPLETE 1st'!A35</f>
        <v>0</v>
      </c>
      <c r="B28" s="109">
        <f>'Information Sheet-COMPLETE 1st'!B35</f>
        <v>0</v>
      </c>
      <c r="C28" s="2"/>
      <c r="D28" s="7">
        <f>Table219[[#This Row],[Employee''s Essential Occupation; update if required]]</f>
        <v>0</v>
      </c>
      <c r="E28" s="118">
        <f t="shared" si="4"/>
        <v>1</v>
      </c>
      <c r="F28" s="118">
        <f t="shared" si="4"/>
        <v>0</v>
      </c>
      <c r="G28" s="82"/>
      <c r="H28" s="116">
        <f>Table219[[#This Row],[Hourly Rate             (no less than $13.71, no more than $20.00); update if required]]</f>
        <v>0</v>
      </c>
      <c r="I28" s="84">
        <v>0</v>
      </c>
      <c r="J28" s="117">
        <f t="shared" si="3"/>
        <v>20</v>
      </c>
      <c r="K28" s="117" t="str">
        <f t="shared" si="0"/>
        <v>$4.00</v>
      </c>
      <c r="L28" s="133" t="str">
        <f t="shared" si="1"/>
        <v>0</v>
      </c>
      <c r="M28" s="109">
        <f>Table220[[#This Row],[Regular Worked Hours (Excludes OT and nonworked STAT)]]+Table219[[#This Row],[Hours to Date - Cannot Exceed 640]]</f>
        <v>0</v>
      </c>
    </row>
    <row r="29" spans="1:13" s="110" customFormat="1" ht="30.75" customHeight="1" x14ac:dyDescent="0.25">
      <c r="A29" s="115">
        <f>'Information Sheet-COMPLETE 1st'!A36</f>
        <v>0</v>
      </c>
      <c r="B29" s="109">
        <f>'Information Sheet-COMPLETE 1st'!B36</f>
        <v>0</v>
      </c>
      <c r="C29" s="2"/>
      <c r="D29" s="7">
        <f>Table219[[#This Row],[Employee''s Essential Occupation; update if required]]</f>
        <v>0</v>
      </c>
      <c r="E29" s="118">
        <f t="shared" si="4"/>
        <v>1</v>
      </c>
      <c r="F29" s="118">
        <f t="shared" si="4"/>
        <v>0</v>
      </c>
      <c r="G29" s="82"/>
      <c r="H29" s="116">
        <f>Table219[[#This Row],[Hourly Rate             (no less than $13.71, no more than $20.00); update if required]]</f>
        <v>0</v>
      </c>
      <c r="I29" s="84">
        <v>0</v>
      </c>
      <c r="J29" s="117">
        <f t="shared" si="3"/>
        <v>20</v>
      </c>
      <c r="K29" s="117" t="str">
        <f t="shared" si="0"/>
        <v>$4.00</v>
      </c>
      <c r="L29" s="133" t="str">
        <f t="shared" si="1"/>
        <v>0</v>
      </c>
      <c r="M29" s="109">
        <f>Table220[[#This Row],[Regular Worked Hours (Excludes OT and nonworked STAT)]]+Table219[[#This Row],[Hours to Date - Cannot Exceed 640]]</f>
        <v>0</v>
      </c>
    </row>
    <row r="30" spans="1:13" s="110" customFormat="1" ht="30.75" customHeight="1" x14ac:dyDescent="0.25">
      <c r="A30" s="115">
        <f>'Information Sheet-COMPLETE 1st'!A37</f>
        <v>0</v>
      </c>
      <c r="B30" s="109">
        <f>'Information Sheet-COMPLETE 1st'!B37</f>
        <v>0</v>
      </c>
      <c r="C30" s="2"/>
      <c r="D30" s="7">
        <f>Table219[[#This Row],[Employee''s Essential Occupation; update if required]]</f>
        <v>0</v>
      </c>
      <c r="E30" s="118">
        <f t="shared" si="4"/>
        <v>1</v>
      </c>
      <c r="F30" s="118">
        <f t="shared" si="4"/>
        <v>0</v>
      </c>
      <c r="G30" s="82"/>
      <c r="H30" s="116">
        <f>Table219[[#This Row],[Hourly Rate             (no less than $13.71, no more than $20.00); update if required]]</f>
        <v>0</v>
      </c>
      <c r="I30" s="84">
        <v>0</v>
      </c>
      <c r="J30" s="117">
        <f t="shared" si="3"/>
        <v>20</v>
      </c>
      <c r="K30" s="117" t="str">
        <f t="shared" si="0"/>
        <v>$4.00</v>
      </c>
      <c r="L30" s="133" t="str">
        <f t="shared" si="1"/>
        <v>0</v>
      </c>
      <c r="M30" s="109">
        <f>Table220[[#This Row],[Regular Worked Hours (Excludes OT and nonworked STAT)]]+Table219[[#This Row],[Hours to Date - Cannot Exceed 640]]</f>
        <v>0</v>
      </c>
    </row>
    <row r="31" spans="1:13" s="110" customFormat="1" ht="30.75" customHeight="1" x14ac:dyDescent="0.25">
      <c r="A31" s="115">
        <f>'Information Sheet-COMPLETE 1st'!A38</f>
        <v>0</v>
      </c>
      <c r="B31" s="109">
        <f>'Information Sheet-COMPLETE 1st'!B38</f>
        <v>0</v>
      </c>
      <c r="C31" s="2"/>
      <c r="D31" s="7">
        <f>Table219[[#This Row],[Employee''s Essential Occupation; update if required]]</f>
        <v>0</v>
      </c>
      <c r="E31" s="118">
        <f t="shared" si="4"/>
        <v>1</v>
      </c>
      <c r="F31" s="118">
        <f t="shared" si="4"/>
        <v>0</v>
      </c>
      <c r="G31" s="82"/>
      <c r="H31" s="116">
        <f>Table219[[#This Row],[Hourly Rate             (no less than $13.71, no more than $20.00); update if required]]</f>
        <v>0</v>
      </c>
      <c r="I31" s="84">
        <v>0</v>
      </c>
      <c r="J31" s="117">
        <f t="shared" si="3"/>
        <v>20</v>
      </c>
      <c r="K31" s="117" t="str">
        <f t="shared" si="0"/>
        <v>$4.00</v>
      </c>
      <c r="L31" s="133" t="str">
        <f t="shared" si="1"/>
        <v>0</v>
      </c>
      <c r="M31" s="109">
        <f>Table220[[#This Row],[Regular Worked Hours (Excludes OT and nonworked STAT)]]+Table219[[#This Row],[Hours to Date - Cannot Exceed 640]]</f>
        <v>0</v>
      </c>
    </row>
    <row r="32" spans="1:13" s="110" customFormat="1" ht="30.75" customHeight="1" x14ac:dyDescent="0.25">
      <c r="A32" s="115">
        <f>'Information Sheet-COMPLETE 1st'!A39</f>
        <v>0</v>
      </c>
      <c r="B32" s="109">
        <f>'Information Sheet-COMPLETE 1st'!B39</f>
        <v>0</v>
      </c>
      <c r="C32" s="2"/>
      <c r="D32" s="7">
        <f>Table219[[#This Row],[Employee''s Essential Occupation; update if required]]</f>
        <v>0</v>
      </c>
      <c r="E32" s="118">
        <f t="shared" si="4"/>
        <v>1</v>
      </c>
      <c r="F32" s="118">
        <f t="shared" si="4"/>
        <v>0</v>
      </c>
      <c r="G32" s="82"/>
      <c r="H32" s="116">
        <f>Table219[[#This Row],[Hourly Rate             (no less than $13.71, no more than $20.00); update if required]]</f>
        <v>0</v>
      </c>
      <c r="I32" s="84">
        <v>0</v>
      </c>
      <c r="J32" s="117">
        <f t="shared" si="3"/>
        <v>20</v>
      </c>
      <c r="K32" s="117" t="str">
        <f t="shared" si="0"/>
        <v>$4.00</v>
      </c>
      <c r="L32" s="133" t="str">
        <f t="shared" si="1"/>
        <v>0</v>
      </c>
      <c r="M32" s="109">
        <f>Table220[[#This Row],[Regular Worked Hours (Excludes OT and nonworked STAT)]]+Table219[[#This Row],[Hours to Date - Cannot Exceed 640]]</f>
        <v>0</v>
      </c>
    </row>
    <row r="33" spans="1:13" s="110" customFormat="1" ht="30.75" customHeight="1" x14ac:dyDescent="0.25">
      <c r="A33" s="115">
        <f>'Information Sheet-COMPLETE 1st'!A40</f>
        <v>0</v>
      </c>
      <c r="B33" s="109">
        <f>'Information Sheet-COMPLETE 1st'!B40</f>
        <v>0</v>
      </c>
      <c r="C33" s="2"/>
      <c r="D33" s="7">
        <f>Table219[[#This Row],[Employee''s Essential Occupation; update if required]]</f>
        <v>0</v>
      </c>
      <c r="E33" s="118">
        <f t="shared" si="4"/>
        <v>1</v>
      </c>
      <c r="F33" s="118">
        <f t="shared" si="4"/>
        <v>0</v>
      </c>
      <c r="G33" s="82"/>
      <c r="H33" s="116">
        <f>Table219[[#This Row],[Hourly Rate             (no less than $13.71, no more than $20.00); update if required]]</f>
        <v>0</v>
      </c>
      <c r="I33" s="84">
        <v>0</v>
      </c>
      <c r="J33" s="117">
        <f t="shared" si="3"/>
        <v>20</v>
      </c>
      <c r="K33" s="117" t="str">
        <f t="shared" si="0"/>
        <v>$4.00</v>
      </c>
      <c r="L33" s="133" t="str">
        <f t="shared" si="1"/>
        <v>0</v>
      </c>
      <c r="M33" s="109">
        <f>Table220[[#This Row],[Regular Worked Hours (Excludes OT and nonworked STAT)]]+Table219[[#This Row],[Hours to Date - Cannot Exceed 640]]</f>
        <v>0</v>
      </c>
    </row>
    <row r="34" spans="1:13" s="110" customFormat="1" ht="30.75" customHeight="1" x14ac:dyDescent="0.25">
      <c r="A34" s="115">
        <f>'Information Sheet-COMPLETE 1st'!A41</f>
        <v>0</v>
      </c>
      <c r="B34" s="109">
        <f>'Information Sheet-COMPLETE 1st'!B41</f>
        <v>0</v>
      </c>
      <c r="C34" s="2"/>
      <c r="D34" s="7">
        <f>Table219[[#This Row],[Employee''s Essential Occupation; update if required]]</f>
        <v>0</v>
      </c>
      <c r="E34" s="118">
        <f t="shared" si="4"/>
        <v>1</v>
      </c>
      <c r="F34" s="118">
        <f t="shared" si="4"/>
        <v>0</v>
      </c>
      <c r="G34" s="82"/>
      <c r="H34" s="116">
        <f>Table219[[#This Row],[Hourly Rate             (no less than $13.71, no more than $20.00); update if required]]</f>
        <v>0</v>
      </c>
      <c r="I34" s="84">
        <v>0</v>
      </c>
      <c r="J34" s="117">
        <f t="shared" si="3"/>
        <v>20</v>
      </c>
      <c r="K34" s="117" t="str">
        <f t="shared" si="0"/>
        <v>$4.00</v>
      </c>
      <c r="L34" s="133" t="str">
        <f t="shared" si="1"/>
        <v>0</v>
      </c>
      <c r="M34" s="109">
        <f>Table220[[#This Row],[Regular Worked Hours (Excludes OT and nonworked STAT)]]+Table219[[#This Row],[Hours to Date - Cannot Exceed 640]]</f>
        <v>0</v>
      </c>
    </row>
    <row r="35" spans="1:13" s="110" customFormat="1" ht="30.75" customHeight="1" x14ac:dyDescent="0.25">
      <c r="A35" s="115">
        <f>'Information Sheet-COMPLETE 1st'!A42</f>
        <v>0</v>
      </c>
      <c r="B35" s="109">
        <f>'Information Sheet-COMPLETE 1st'!B42</f>
        <v>0</v>
      </c>
      <c r="C35" s="2"/>
      <c r="D35" s="7">
        <f>Table219[[#This Row],[Employee''s Essential Occupation; update if required]]</f>
        <v>0</v>
      </c>
      <c r="E35" s="118">
        <f t="shared" si="4"/>
        <v>1</v>
      </c>
      <c r="F35" s="118">
        <f t="shared" si="4"/>
        <v>0</v>
      </c>
      <c r="G35" s="82"/>
      <c r="H35" s="116">
        <f>Table219[[#This Row],[Hourly Rate             (no less than $13.71, no more than $20.00); update if required]]</f>
        <v>0</v>
      </c>
      <c r="I35" s="84">
        <v>0</v>
      </c>
      <c r="J35" s="117">
        <f t="shared" si="3"/>
        <v>20</v>
      </c>
      <c r="K35" s="117" t="str">
        <f t="shared" si="0"/>
        <v>$4.00</v>
      </c>
      <c r="L35" s="133" t="str">
        <f t="shared" si="1"/>
        <v>0</v>
      </c>
      <c r="M35" s="109">
        <f>Table220[[#This Row],[Regular Worked Hours (Excludes OT and nonworked STAT)]]+Table219[[#This Row],[Hours to Date - Cannot Exceed 640]]</f>
        <v>0</v>
      </c>
    </row>
    <row r="36" spans="1:13" s="110" customFormat="1" ht="30.75" customHeight="1" x14ac:dyDescent="0.25">
      <c r="A36" s="115">
        <f>'Information Sheet-COMPLETE 1st'!A43</f>
        <v>0</v>
      </c>
      <c r="B36" s="109">
        <f>'Information Sheet-COMPLETE 1st'!B43</f>
        <v>0</v>
      </c>
      <c r="C36" s="2"/>
      <c r="D36" s="7">
        <f>Table219[[#This Row],[Employee''s Essential Occupation; update if required]]</f>
        <v>0</v>
      </c>
      <c r="E36" s="118">
        <f t="shared" si="4"/>
        <v>1</v>
      </c>
      <c r="F36" s="118">
        <f t="shared" si="4"/>
        <v>0</v>
      </c>
      <c r="G36" s="82"/>
      <c r="H36" s="116">
        <f>Table219[[#This Row],[Hourly Rate             (no less than $13.71, no more than $20.00); update if required]]</f>
        <v>0</v>
      </c>
      <c r="I36" s="84">
        <v>0</v>
      </c>
      <c r="J36" s="117">
        <f t="shared" si="3"/>
        <v>20</v>
      </c>
      <c r="K36" s="117" t="str">
        <f t="shared" si="0"/>
        <v>$4.00</v>
      </c>
      <c r="L36" s="133" t="str">
        <f t="shared" si="1"/>
        <v>0</v>
      </c>
      <c r="M36" s="109">
        <f>Table220[[#This Row],[Regular Worked Hours (Excludes OT and nonworked STAT)]]+Table219[[#This Row],[Hours to Date - Cannot Exceed 640]]</f>
        <v>0</v>
      </c>
    </row>
    <row r="37" spans="1:13" s="110" customFormat="1" ht="30.75" customHeight="1" x14ac:dyDescent="0.25">
      <c r="A37" s="115">
        <f>'Information Sheet-COMPLETE 1st'!A44</f>
        <v>0</v>
      </c>
      <c r="B37" s="109">
        <f>'Information Sheet-COMPLETE 1st'!B44</f>
        <v>0</v>
      </c>
      <c r="C37" s="2"/>
      <c r="D37" s="7">
        <f>Table219[[#This Row],[Employee''s Essential Occupation; update if required]]</f>
        <v>0</v>
      </c>
      <c r="E37" s="118">
        <f t="shared" si="4"/>
        <v>1</v>
      </c>
      <c r="F37" s="118">
        <f t="shared" si="4"/>
        <v>0</v>
      </c>
      <c r="G37" s="82"/>
      <c r="H37" s="116">
        <f>Table219[[#This Row],[Hourly Rate             (no less than $13.71, no more than $20.00); update if required]]</f>
        <v>0</v>
      </c>
      <c r="I37" s="84">
        <v>0</v>
      </c>
      <c r="J37" s="117">
        <f t="shared" si="3"/>
        <v>20</v>
      </c>
      <c r="K37" s="117" t="str">
        <f t="shared" si="0"/>
        <v>$4.00</v>
      </c>
      <c r="L37" s="133" t="str">
        <f t="shared" si="1"/>
        <v>0</v>
      </c>
      <c r="M37" s="109">
        <f>Table220[[#This Row],[Regular Worked Hours (Excludes OT and nonworked STAT)]]+Table219[[#This Row],[Hours to Date - Cannot Exceed 640]]</f>
        <v>0</v>
      </c>
    </row>
    <row r="38" spans="1:13" s="110" customFormat="1" ht="30.75" customHeight="1" x14ac:dyDescent="0.25">
      <c r="A38" s="115">
        <f>'Information Sheet-COMPLETE 1st'!A45</f>
        <v>0</v>
      </c>
      <c r="B38" s="109">
        <f>'Information Sheet-COMPLETE 1st'!B45</f>
        <v>0</v>
      </c>
      <c r="C38" s="2"/>
      <c r="D38" s="7">
        <f>Table219[[#This Row],[Employee''s Essential Occupation; update if required]]</f>
        <v>0</v>
      </c>
      <c r="E38" s="118">
        <f t="shared" si="4"/>
        <v>1</v>
      </c>
      <c r="F38" s="118">
        <f t="shared" si="4"/>
        <v>0</v>
      </c>
      <c r="G38" s="82"/>
      <c r="H38" s="116">
        <f>Table219[[#This Row],[Hourly Rate             (no less than $13.71, no more than $20.00); update if required]]</f>
        <v>0</v>
      </c>
      <c r="I38" s="84">
        <v>0</v>
      </c>
      <c r="J38" s="117">
        <f t="shared" si="3"/>
        <v>20</v>
      </c>
      <c r="K38" s="117" t="str">
        <f t="shared" ref="K38:K69" si="5">IF(AND(J38&lt;=3.99,L45&gt;(-100)),J38,"$4.00")</f>
        <v>$4.00</v>
      </c>
      <c r="L38" s="133" t="str">
        <f t="shared" ref="L38:L69" si="6">IF(OR(H38&gt;19.99,H38&lt;13.71),"0",I38*K38)</f>
        <v>0</v>
      </c>
      <c r="M38" s="109">
        <f>Table220[[#This Row],[Regular Worked Hours (Excludes OT and nonworked STAT)]]+Table219[[#This Row],[Hours to Date - Cannot Exceed 640]]</f>
        <v>0</v>
      </c>
    </row>
    <row r="39" spans="1:13" s="110" customFormat="1" ht="30.75" customHeight="1" x14ac:dyDescent="0.25">
      <c r="A39" s="115">
        <f>'Information Sheet-COMPLETE 1st'!A46</f>
        <v>0</v>
      </c>
      <c r="B39" s="109">
        <f>'Information Sheet-COMPLETE 1st'!B46</f>
        <v>0</v>
      </c>
      <c r="C39" s="2"/>
      <c r="D39" s="7">
        <f>Table219[[#This Row],[Employee''s Essential Occupation; update if required]]</f>
        <v>0</v>
      </c>
      <c r="E39" s="118">
        <f t="shared" ref="E39:F54" si="7">E38</f>
        <v>1</v>
      </c>
      <c r="F39" s="118">
        <f t="shared" si="7"/>
        <v>0</v>
      </c>
      <c r="G39" s="82"/>
      <c r="H39" s="116">
        <f>Table219[[#This Row],[Hourly Rate             (no less than $13.71, no more than $20.00); update if required]]</f>
        <v>0</v>
      </c>
      <c r="I39" s="84">
        <v>0</v>
      </c>
      <c r="J39" s="117">
        <f t="shared" si="3"/>
        <v>20</v>
      </c>
      <c r="K39" s="117" t="str">
        <f t="shared" si="5"/>
        <v>$4.00</v>
      </c>
      <c r="L39" s="133" t="str">
        <f t="shared" si="6"/>
        <v>0</v>
      </c>
      <c r="M39" s="109">
        <f>Table220[[#This Row],[Regular Worked Hours (Excludes OT and nonworked STAT)]]+Table219[[#This Row],[Hours to Date - Cannot Exceed 640]]</f>
        <v>0</v>
      </c>
    </row>
    <row r="40" spans="1:13" s="110" customFormat="1" ht="30.75" customHeight="1" x14ac:dyDescent="0.25">
      <c r="A40" s="115">
        <f>'Information Sheet-COMPLETE 1st'!A47</f>
        <v>0</v>
      </c>
      <c r="B40" s="109">
        <f>'Information Sheet-COMPLETE 1st'!B47</f>
        <v>0</v>
      </c>
      <c r="C40" s="2"/>
      <c r="D40" s="7">
        <f>Table219[[#This Row],[Employee''s Essential Occupation; update if required]]</f>
        <v>0</v>
      </c>
      <c r="E40" s="118">
        <f t="shared" si="7"/>
        <v>1</v>
      </c>
      <c r="F40" s="118">
        <f t="shared" si="7"/>
        <v>0</v>
      </c>
      <c r="G40" s="82"/>
      <c r="H40" s="116">
        <f>Table219[[#This Row],[Hourly Rate             (no less than $13.71, no more than $20.00); update if required]]</f>
        <v>0</v>
      </c>
      <c r="I40" s="84">
        <v>0</v>
      </c>
      <c r="J40" s="117">
        <f t="shared" si="3"/>
        <v>20</v>
      </c>
      <c r="K40" s="117" t="str">
        <f t="shared" si="5"/>
        <v>$4.00</v>
      </c>
      <c r="L40" s="133" t="str">
        <f t="shared" si="6"/>
        <v>0</v>
      </c>
      <c r="M40" s="109">
        <f>Table220[[#This Row],[Regular Worked Hours (Excludes OT and nonworked STAT)]]+Table219[[#This Row],[Hours to Date - Cannot Exceed 640]]</f>
        <v>0</v>
      </c>
    </row>
    <row r="41" spans="1:13" s="110" customFormat="1" ht="30.75" customHeight="1" x14ac:dyDescent="0.25">
      <c r="A41" s="115">
        <f>'Information Sheet-COMPLETE 1st'!A48</f>
        <v>0</v>
      </c>
      <c r="B41" s="109">
        <f>'Information Sheet-COMPLETE 1st'!B48</f>
        <v>0</v>
      </c>
      <c r="C41" s="2"/>
      <c r="D41" s="7">
        <f>Table219[[#This Row],[Employee''s Essential Occupation; update if required]]</f>
        <v>0</v>
      </c>
      <c r="E41" s="118">
        <f t="shared" si="7"/>
        <v>1</v>
      </c>
      <c r="F41" s="118">
        <f t="shared" si="7"/>
        <v>0</v>
      </c>
      <c r="G41" s="82"/>
      <c r="H41" s="116">
        <f>Table219[[#This Row],[Hourly Rate             (no less than $13.71, no more than $20.00); update if required]]</f>
        <v>0</v>
      </c>
      <c r="I41" s="84">
        <v>0</v>
      </c>
      <c r="J41" s="117">
        <f t="shared" si="3"/>
        <v>20</v>
      </c>
      <c r="K41" s="117" t="str">
        <f t="shared" si="5"/>
        <v>$4.00</v>
      </c>
      <c r="L41" s="133" t="str">
        <f t="shared" si="6"/>
        <v>0</v>
      </c>
      <c r="M41" s="109">
        <f>Table220[[#This Row],[Regular Worked Hours (Excludes OT and nonworked STAT)]]+Table219[[#This Row],[Hours to Date - Cannot Exceed 640]]</f>
        <v>0</v>
      </c>
    </row>
    <row r="42" spans="1:13" s="110" customFormat="1" ht="30.75" customHeight="1" x14ac:dyDescent="0.25">
      <c r="A42" s="115">
        <f>'Information Sheet-COMPLETE 1st'!A49</f>
        <v>0</v>
      </c>
      <c r="B42" s="109">
        <f>'Information Sheet-COMPLETE 1st'!B49</f>
        <v>0</v>
      </c>
      <c r="C42" s="2"/>
      <c r="D42" s="7">
        <f>Table219[[#This Row],[Employee''s Essential Occupation; update if required]]</f>
        <v>0</v>
      </c>
      <c r="E42" s="118">
        <f t="shared" si="7"/>
        <v>1</v>
      </c>
      <c r="F42" s="118">
        <f t="shared" si="7"/>
        <v>0</v>
      </c>
      <c r="G42" s="82"/>
      <c r="H42" s="116">
        <f>Table219[[#This Row],[Hourly Rate             (no less than $13.71, no more than $20.00); update if required]]</f>
        <v>0</v>
      </c>
      <c r="I42" s="84">
        <v>0</v>
      </c>
      <c r="J42" s="117">
        <f t="shared" si="3"/>
        <v>20</v>
      </c>
      <c r="K42" s="117" t="str">
        <f t="shared" si="5"/>
        <v>$4.00</v>
      </c>
      <c r="L42" s="133" t="str">
        <f t="shared" si="6"/>
        <v>0</v>
      </c>
      <c r="M42" s="109">
        <f>Table220[[#This Row],[Regular Worked Hours (Excludes OT and nonworked STAT)]]+Table219[[#This Row],[Hours to Date - Cannot Exceed 640]]</f>
        <v>0</v>
      </c>
    </row>
    <row r="43" spans="1:13" s="110" customFormat="1" ht="30.75" customHeight="1" x14ac:dyDescent="0.25">
      <c r="A43" s="115">
        <f>'Information Sheet-COMPLETE 1st'!A50</f>
        <v>0</v>
      </c>
      <c r="B43" s="109">
        <f>'Information Sheet-COMPLETE 1st'!B50</f>
        <v>0</v>
      </c>
      <c r="C43" s="2"/>
      <c r="D43" s="7">
        <f>Table219[[#This Row],[Employee''s Essential Occupation; update if required]]</f>
        <v>0</v>
      </c>
      <c r="E43" s="118">
        <f t="shared" si="7"/>
        <v>1</v>
      </c>
      <c r="F43" s="118">
        <f t="shared" si="7"/>
        <v>0</v>
      </c>
      <c r="G43" s="82"/>
      <c r="H43" s="116">
        <f>Table219[[#This Row],[Hourly Rate             (no less than $13.71, no more than $20.00); update if required]]</f>
        <v>0</v>
      </c>
      <c r="I43" s="84">
        <v>0</v>
      </c>
      <c r="J43" s="117">
        <f t="shared" si="3"/>
        <v>20</v>
      </c>
      <c r="K43" s="117" t="str">
        <f t="shared" si="5"/>
        <v>$4.00</v>
      </c>
      <c r="L43" s="133" t="str">
        <f t="shared" si="6"/>
        <v>0</v>
      </c>
      <c r="M43" s="109">
        <f>Table220[[#This Row],[Regular Worked Hours (Excludes OT and nonworked STAT)]]+Table219[[#This Row],[Hours to Date - Cannot Exceed 640]]</f>
        <v>0</v>
      </c>
    </row>
    <row r="44" spans="1:13" s="110" customFormat="1" ht="30.75" customHeight="1" x14ac:dyDescent="0.25">
      <c r="A44" s="115">
        <f>'Information Sheet-COMPLETE 1st'!A51</f>
        <v>0</v>
      </c>
      <c r="B44" s="109">
        <f>'Information Sheet-COMPLETE 1st'!B51</f>
        <v>0</v>
      </c>
      <c r="C44" s="2"/>
      <c r="D44" s="7">
        <f>Table219[[#This Row],[Employee''s Essential Occupation; update if required]]</f>
        <v>0</v>
      </c>
      <c r="E44" s="118">
        <f t="shared" si="7"/>
        <v>1</v>
      </c>
      <c r="F44" s="118">
        <f t="shared" si="7"/>
        <v>0</v>
      </c>
      <c r="G44" s="82"/>
      <c r="H44" s="116">
        <f>Table219[[#This Row],[Hourly Rate             (no less than $13.71, no more than $20.00); update if required]]</f>
        <v>0</v>
      </c>
      <c r="I44" s="84">
        <v>0</v>
      </c>
      <c r="J44" s="117">
        <f t="shared" si="3"/>
        <v>20</v>
      </c>
      <c r="K44" s="117" t="str">
        <f t="shared" si="5"/>
        <v>$4.00</v>
      </c>
      <c r="L44" s="133" t="str">
        <f t="shared" si="6"/>
        <v>0</v>
      </c>
      <c r="M44" s="109">
        <f>Table220[[#This Row],[Regular Worked Hours (Excludes OT and nonworked STAT)]]+Table219[[#This Row],[Hours to Date - Cannot Exceed 640]]</f>
        <v>0</v>
      </c>
    </row>
    <row r="45" spans="1:13" s="110" customFormat="1" ht="30.75" customHeight="1" x14ac:dyDescent="0.25">
      <c r="A45" s="115">
        <f>'Information Sheet-COMPLETE 1st'!A52</f>
        <v>0</v>
      </c>
      <c r="B45" s="109">
        <f>'Information Sheet-COMPLETE 1st'!B52</f>
        <v>0</v>
      </c>
      <c r="C45" s="2"/>
      <c r="D45" s="7">
        <f>Table219[[#This Row],[Employee''s Essential Occupation; update if required]]</f>
        <v>0</v>
      </c>
      <c r="E45" s="118">
        <f t="shared" si="7"/>
        <v>1</v>
      </c>
      <c r="F45" s="118">
        <f t="shared" si="7"/>
        <v>0</v>
      </c>
      <c r="G45" s="82"/>
      <c r="H45" s="116">
        <f>Table219[[#This Row],[Hourly Rate             (no less than $13.71, no more than $20.00); update if required]]</f>
        <v>0</v>
      </c>
      <c r="I45" s="84">
        <v>0</v>
      </c>
      <c r="J45" s="117">
        <f t="shared" si="3"/>
        <v>20</v>
      </c>
      <c r="K45" s="117" t="str">
        <f t="shared" si="5"/>
        <v>$4.00</v>
      </c>
      <c r="L45" s="133" t="str">
        <f t="shared" si="6"/>
        <v>0</v>
      </c>
      <c r="M45" s="109">
        <f>Table220[[#This Row],[Regular Worked Hours (Excludes OT and nonworked STAT)]]+Table219[[#This Row],[Hours to Date - Cannot Exceed 640]]</f>
        <v>0</v>
      </c>
    </row>
    <row r="46" spans="1:13" s="110" customFormat="1" ht="30.75" customHeight="1" x14ac:dyDescent="0.25">
      <c r="A46" s="115">
        <f>'Information Sheet-COMPLETE 1st'!A53</f>
        <v>0</v>
      </c>
      <c r="B46" s="109">
        <f>'Information Sheet-COMPLETE 1st'!B53</f>
        <v>0</v>
      </c>
      <c r="C46" s="2"/>
      <c r="D46" s="7">
        <f>Table219[[#This Row],[Employee''s Essential Occupation; update if required]]</f>
        <v>0</v>
      </c>
      <c r="E46" s="118">
        <f t="shared" si="7"/>
        <v>1</v>
      </c>
      <c r="F46" s="118">
        <f t="shared" si="7"/>
        <v>0</v>
      </c>
      <c r="G46" s="82"/>
      <c r="H46" s="116">
        <f>Table219[[#This Row],[Hourly Rate             (no less than $13.71, no more than $20.00); update if required]]</f>
        <v>0</v>
      </c>
      <c r="I46" s="84">
        <v>0</v>
      </c>
      <c r="J46" s="117">
        <f t="shared" si="3"/>
        <v>20</v>
      </c>
      <c r="K46" s="117" t="str">
        <f t="shared" si="5"/>
        <v>$4.00</v>
      </c>
      <c r="L46" s="133" t="str">
        <f t="shared" si="6"/>
        <v>0</v>
      </c>
      <c r="M46" s="109">
        <f>Table220[[#This Row],[Regular Worked Hours (Excludes OT and nonworked STAT)]]+Table219[[#This Row],[Hours to Date - Cannot Exceed 640]]</f>
        <v>0</v>
      </c>
    </row>
    <row r="47" spans="1:13" s="110" customFormat="1" ht="30.75" customHeight="1" x14ac:dyDescent="0.25">
      <c r="A47" s="115">
        <f>'Information Sheet-COMPLETE 1st'!A54</f>
        <v>0</v>
      </c>
      <c r="B47" s="109">
        <f>'Information Sheet-COMPLETE 1st'!B54</f>
        <v>0</v>
      </c>
      <c r="C47" s="2"/>
      <c r="D47" s="7">
        <f>Table219[[#This Row],[Employee''s Essential Occupation; update if required]]</f>
        <v>0</v>
      </c>
      <c r="E47" s="118">
        <f t="shared" si="7"/>
        <v>1</v>
      </c>
      <c r="F47" s="118">
        <f t="shared" si="7"/>
        <v>0</v>
      </c>
      <c r="G47" s="82"/>
      <c r="H47" s="116">
        <f>Table219[[#This Row],[Hourly Rate             (no less than $13.71, no more than $20.00); update if required]]</f>
        <v>0</v>
      </c>
      <c r="I47" s="84">
        <v>0</v>
      </c>
      <c r="J47" s="117">
        <f t="shared" si="3"/>
        <v>20</v>
      </c>
      <c r="K47" s="117" t="str">
        <f t="shared" si="5"/>
        <v>$4.00</v>
      </c>
      <c r="L47" s="133" t="str">
        <f t="shared" si="6"/>
        <v>0</v>
      </c>
      <c r="M47" s="109">
        <f>Table220[[#This Row],[Regular Worked Hours (Excludes OT and nonworked STAT)]]+Table219[[#This Row],[Hours to Date - Cannot Exceed 640]]</f>
        <v>0</v>
      </c>
    </row>
    <row r="48" spans="1:13" s="110" customFormat="1" ht="30.75" customHeight="1" x14ac:dyDescent="0.25">
      <c r="A48" s="115">
        <f>'Information Sheet-COMPLETE 1st'!A55</f>
        <v>0</v>
      </c>
      <c r="B48" s="109">
        <f>'Information Sheet-COMPLETE 1st'!B55</f>
        <v>0</v>
      </c>
      <c r="C48" s="2"/>
      <c r="D48" s="7">
        <f>Table219[[#This Row],[Employee''s Essential Occupation; update if required]]</f>
        <v>0</v>
      </c>
      <c r="E48" s="118">
        <f t="shared" si="7"/>
        <v>1</v>
      </c>
      <c r="F48" s="118">
        <f t="shared" si="7"/>
        <v>0</v>
      </c>
      <c r="G48" s="82"/>
      <c r="H48" s="116">
        <f>Table219[[#This Row],[Hourly Rate             (no less than $13.71, no more than $20.00); update if required]]</f>
        <v>0</v>
      </c>
      <c r="I48" s="84">
        <v>0</v>
      </c>
      <c r="J48" s="117">
        <f t="shared" si="3"/>
        <v>20</v>
      </c>
      <c r="K48" s="117" t="str">
        <f t="shared" si="5"/>
        <v>$4.00</v>
      </c>
      <c r="L48" s="133" t="str">
        <f t="shared" si="6"/>
        <v>0</v>
      </c>
      <c r="M48" s="109">
        <f>Table220[[#This Row],[Regular Worked Hours (Excludes OT and nonworked STAT)]]+Table219[[#This Row],[Hours to Date - Cannot Exceed 640]]</f>
        <v>0</v>
      </c>
    </row>
    <row r="49" spans="1:13" s="110" customFormat="1" ht="30.75" customHeight="1" x14ac:dyDescent="0.25">
      <c r="A49" s="115">
        <f>'Information Sheet-COMPLETE 1st'!A56</f>
        <v>0</v>
      </c>
      <c r="B49" s="109">
        <f>'Information Sheet-COMPLETE 1st'!B56</f>
        <v>0</v>
      </c>
      <c r="C49" s="2"/>
      <c r="D49" s="7">
        <f>Table219[[#This Row],[Employee''s Essential Occupation; update if required]]</f>
        <v>0</v>
      </c>
      <c r="E49" s="118">
        <f t="shared" si="7"/>
        <v>1</v>
      </c>
      <c r="F49" s="118">
        <f t="shared" si="7"/>
        <v>0</v>
      </c>
      <c r="G49" s="82"/>
      <c r="H49" s="116">
        <f>Table219[[#This Row],[Hourly Rate             (no less than $13.71, no more than $20.00); update if required]]</f>
        <v>0</v>
      </c>
      <c r="I49" s="84">
        <v>0</v>
      </c>
      <c r="J49" s="117">
        <f t="shared" si="3"/>
        <v>20</v>
      </c>
      <c r="K49" s="117" t="str">
        <f t="shared" si="5"/>
        <v>$4.00</v>
      </c>
      <c r="L49" s="133" t="str">
        <f t="shared" si="6"/>
        <v>0</v>
      </c>
      <c r="M49" s="109">
        <f>Table220[[#This Row],[Regular Worked Hours (Excludes OT and nonworked STAT)]]+Table219[[#This Row],[Hours to Date - Cannot Exceed 640]]</f>
        <v>0</v>
      </c>
    </row>
    <row r="50" spans="1:13" s="110" customFormat="1" ht="30.75" customHeight="1" x14ac:dyDescent="0.25">
      <c r="A50" s="115">
        <f>'Information Sheet-COMPLETE 1st'!A57</f>
        <v>0</v>
      </c>
      <c r="B50" s="109">
        <f>'Information Sheet-COMPLETE 1st'!B57</f>
        <v>0</v>
      </c>
      <c r="C50" s="2"/>
      <c r="D50" s="7">
        <f>Table219[[#This Row],[Employee''s Essential Occupation; update if required]]</f>
        <v>0</v>
      </c>
      <c r="E50" s="118">
        <f t="shared" si="7"/>
        <v>1</v>
      </c>
      <c r="F50" s="118">
        <f t="shared" si="7"/>
        <v>0</v>
      </c>
      <c r="G50" s="82"/>
      <c r="H50" s="116">
        <f>Table219[[#This Row],[Hourly Rate             (no less than $13.71, no more than $20.00); update if required]]</f>
        <v>0</v>
      </c>
      <c r="I50" s="84">
        <v>0</v>
      </c>
      <c r="J50" s="117">
        <f t="shared" si="3"/>
        <v>20</v>
      </c>
      <c r="K50" s="117" t="str">
        <f t="shared" si="5"/>
        <v>$4.00</v>
      </c>
      <c r="L50" s="133" t="str">
        <f t="shared" si="6"/>
        <v>0</v>
      </c>
      <c r="M50" s="109">
        <f>Table220[[#This Row],[Regular Worked Hours (Excludes OT and nonworked STAT)]]+Table219[[#This Row],[Hours to Date - Cannot Exceed 640]]</f>
        <v>0</v>
      </c>
    </row>
    <row r="51" spans="1:13" s="110" customFormat="1" ht="30.75" customHeight="1" x14ac:dyDescent="0.25">
      <c r="A51" s="115">
        <f>'Information Sheet-COMPLETE 1st'!A58</f>
        <v>0</v>
      </c>
      <c r="B51" s="109">
        <f>'Information Sheet-COMPLETE 1st'!B58</f>
        <v>0</v>
      </c>
      <c r="C51" s="2"/>
      <c r="D51" s="7">
        <f>Table219[[#This Row],[Employee''s Essential Occupation; update if required]]</f>
        <v>0</v>
      </c>
      <c r="E51" s="118">
        <f t="shared" si="7"/>
        <v>1</v>
      </c>
      <c r="F51" s="118">
        <f t="shared" si="7"/>
        <v>0</v>
      </c>
      <c r="G51" s="82"/>
      <c r="H51" s="116">
        <f>Table219[[#This Row],[Hourly Rate             (no less than $13.71, no more than $20.00); update if required]]</f>
        <v>0</v>
      </c>
      <c r="I51" s="84">
        <v>0</v>
      </c>
      <c r="J51" s="117">
        <f t="shared" si="3"/>
        <v>20</v>
      </c>
      <c r="K51" s="117" t="str">
        <f t="shared" si="5"/>
        <v>$4.00</v>
      </c>
      <c r="L51" s="133" t="str">
        <f t="shared" si="6"/>
        <v>0</v>
      </c>
      <c r="M51" s="109">
        <f>Table220[[#This Row],[Regular Worked Hours (Excludes OT and nonworked STAT)]]+Table219[[#This Row],[Hours to Date - Cannot Exceed 640]]</f>
        <v>0</v>
      </c>
    </row>
    <row r="52" spans="1:13" s="110" customFormat="1" ht="30.75" customHeight="1" x14ac:dyDescent="0.25">
      <c r="A52" s="115">
        <f>'Information Sheet-COMPLETE 1st'!A59</f>
        <v>0</v>
      </c>
      <c r="B52" s="109">
        <f>'Information Sheet-COMPLETE 1st'!B59</f>
        <v>0</v>
      </c>
      <c r="C52" s="2"/>
      <c r="D52" s="7">
        <f>Table219[[#This Row],[Employee''s Essential Occupation; update if required]]</f>
        <v>0</v>
      </c>
      <c r="E52" s="118">
        <f t="shared" si="7"/>
        <v>1</v>
      </c>
      <c r="F52" s="118">
        <f t="shared" si="7"/>
        <v>0</v>
      </c>
      <c r="G52" s="82"/>
      <c r="H52" s="116">
        <f>Table219[[#This Row],[Hourly Rate             (no less than $13.71, no more than $20.00); update if required]]</f>
        <v>0</v>
      </c>
      <c r="I52" s="84">
        <v>0</v>
      </c>
      <c r="J52" s="117">
        <f t="shared" si="3"/>
        <v>20</v>
      </c>
      <c r="K52" s="117" t="str">
        <f t="shared" si="5"/>
        <v>$4.00</v>
      </c>
      <c r="L52" s="133" t="str">
        <f t="shared" si="6"/>
        <v>0</v>
      </c>
      <c r="M52" s="109">
        <f>Table220[[#This Row],[Regular Worked Hours (Excludes OT and nonworked STAT)]]+Table219[[#This Row],[Hours to Date - Cannot Exceed 640]]</f>
        <v>0</v>
      </c>
    </row>
    <row r="53" spans="1:13" s="110" customFormat="1" ht="30.75" customHeight="1" x14ac:dyDescent="0.25">
      <c r="A53" s="115">
        <f>'Information Sheet-COMPLETE 1st'!A60</f>
        <v>0</v>
      </c>
      <c r="B53" s="109">
        <f>'Information Sheet-COMPLETE 1st'!B60</f>
        <v>0</v>
      </c>
      <c r="C53" s="2"/>
      <c r="D53" s="7">
        <f>Table219[[#This Row],[Employee''s Essential Occupation; update if required]]</f>
        <v>0</v>
      </c>
      <c r="E53" s="118">
        <f t="shared" si="7"/>
        <v>1</v>
      </c>
      <c r="F53" s="118">
        <f t="shared" si="7"/>
        <v>0</v>
      </c>
      <c r="G53" s="82"/>
      <c r="H53" s="116">
        <f>Table219[[#This Row],[Hourly Rate             (no less than $13.71, no more than $20.00); update if required]]</f>
        <v>0</v>
      </c>
      <c r="I53" s="84">
        <v>0</v>
      </c>
      <c r="J53" s="117">
        <f t="shared" si="3"/>
        <v>20</v>
      </c>
      <c r="K53" s="117" t="str">
        <f t="shared" si="5"/>
        <v>$4.00</v>
      </c>
      <c r="L53" s="133" t="str">
        <f t="shared" si="6"/>
        <v>0</v>
      </c>
      <c r="M53" s="109">
        <f>Table220[[#This Row],[Regular Worked Hours (Excludes OT and nonworked STAT)]]+Table219[[#This Row],[Hours to Date - Cannot Exceed 640]]</f>
        <v>0</v>
      </c>
    </row>
    <row r="54" spans="1:13" s="110" customFormat="1" ht="30.75" customHeight="1" x14ac:dyDescent="0.25">
      <c r="A54" s="115">
        <f>'Information Sheet-COMPLETE 1st'!A61</f>
        <v>0</v>
      </c>
      <c r="B54" s="109">
        <f>'Information Sheet-COMPLETE 1st'!B61</f>
        <v>0</v>
      </c>
      <c r="C54" s="2"/>
      <c r="D54" s="7">
        <f>Table219[[#This Row],[Employee''s Essential Occupation; update if required]]</f>
        <v>0</v>
      </c>
      <c r="E54" s="118">
        <f t="shared" si="7"/>
        <v>1</v>
      </c>
      <c r="F54" s="118">
        <f t="shared" si="7"/>
        <v>0</v>
      </c>
      <c r="G54" s="82"/>
      <c r="H54" s="116">
        <f>Table219[[#This Row],[Hourly Rate             (no less than $13.71, no more than $20.00); update if required]]</f>
        <v>0</v>
      </c>
      <c r="I54" s="84">
        <v>0</v>
      </c>
      <c r="J54" s="117">
        <f t="shared" si="3"/>
        <v>20</v>
      </c>
      <c r="K54" s="117" t="str">
        <f t="shared" si="5"/>
        <v>$4.00</v>
      </c>
      <c r="L54" s="133" t="str">
        <f t="shared" si="6"/>
        <v>0</v>
      </c>
      <c r="M54" s="109">
        <f>Table220[[#This Row],[Regular Worked Hours (Excludes OT and nonworked STAT)]]+Table219[[#This Row],[Hours to Date - Cannot Exceed 640]]</f>
        <v>0</v>
      </c>
    </row>
    <row r="55" spans="1:13" s="110" customFormat="1" ht="30.75" customHeight="1" x14ac:dyDescent="0.25">
      <c r="A55" s="115">
        <f>'Information Sheet-COMPLETE 1st'!A62</f>
        <v>0</v>
      </c>
      <c r="B55" s="109">
        <f>'Information Sheet-COMPLETE 1st'!B62</f>
        <v>0</v>
      </c>
      <c r="C55" s="2"/>
      <c r="D55" s="7">
        <f>Table219[[#This Row],[Employee''s Essential Occupation; update if required]]</f>
        <v>0</v>
      </c>
      <c r="E55" s="118">
        <f t="shared" ref="E55:F70" si="8">E54</f>
        <v>1</v>
      </c>
      <c r="F55" s="118">
        <f t="shared" si="8"/>
        <v>0</v>
      </c>
      <c r="G55" s="82"/>
      <c r="H55" s="116">
        <f>Table219[[#This Row],[Hourly Rate             (no less than $13.71, no more than $20.00); update if required]]</f>
        <v>0</v>
      </c>
      <c r="I55" s="84">
        <v>0</v>
      </c>
      <c r="J55" s="117">
        <f t="shared" si="3"/>
        <v>20</v>
      </c>
      <c r="K55" s="117" t="str">
        <f t="shared" si="5"/>
        <v>$4.00</v>
      </c>
      <c r="L55" s="133" t="str">
        <f t="shared" si="6"/>
        <v>0</v>
      </c>
      <c r="M55" s="109">
        <f>Table220[[#This Row],[Regular Worked Hours (Excludes OT and nonworked STAT)]]+Table219[[#This Row],[Hours to Date - Cannot Exceed 640]]</f>
        <v>0</v>
      </c>
    </row>
    <row r="56" spans="1:13" s="110" customFormat="1" ht="30.75" customHeight="1" x14ac:dyDescent="0.25">
      <c r="A56" s="115">
        <f>'Information Sheet-COMPLETE 1st'!A63</f>
        <v>0</v>
      </c>
      <c r="B56" s="109">
        <f>'Information Sheet-COMPLETE 1st'!B63</f>
        <v>0</v>
      </c>
      <c r="C56" s="2"/>
      <c r="D56" s="7">
        <f>Table219[[#This Row],[Employee''s Essential Occupation; update if required]]</f>
        <v>0</v>
      </c>
      <c r="E56" s="118">
        <f t="shared" si="8"/>
        <v>1</v>
      </c>
      <c r="F56" s="118">
        <f t="shared" si="8"/>
        <v>0</v>
      </c>
      <c r="G56" s="82"/>
      <c r="H56" s="116">
        <f>Table219[[#This Row],[Hourly Rate             (no less than $13.71, no more than $20.00); update if required]]</f>
        <v>0</v>
      </c>
      <c r="I56" s="84">
        <v>0</v>
      </c>
      <c r="J56" s="117">
        <f t="shared" si="3"/>
        <v>20</v>
      </c>
      <c r="K56" s="117" t="str">
        <f t="shared" si="5"/>
        <v>$4.00</v>
      </c>
      <c r="L56" s="133" t="str">
        <f t="shared" si="6"/>
        <v>0</v>
      </c>
      <c r="M56" s="109">
        <f>Table220[[#This Row],[Regular Worked Hours (Excludes OT and nonworked STAT)]]+Table219[[#This Row],[Hours to Date - Cannot Exceed 640]]</f>
        <v>0</v>
      </c>
    </row>
    <row r="57" spans="1:13" s="110" customFormat="1" ht="30.75" customHeight="1" x14ac:dyDescent="0.25">
      <c r="A57" s="115">
        <f>'Information Sheet-COMPLETE 1st'!A64</f>
        <v>0</v>
      </c>
      <c r="B57" s="109">
        <f>'Information Sheet-COMPLETE 1st'!B64</f>
        <v>0</v>
      </c>
      <c r="C57" s="2"/>
      <c r="D57" s="7">
        <f>Table219[[#This Row],[Employee''s Essential Occupation; update if required]]</f>
        <v>0</v>
      </c>
      <c r="E57" s="118">
        <f t="shared" si="8"/>
        <v>1</v>
      </c>
      <c r="F57" s="118">
        <f t="shared" si="8"/>
        <v>0</v>
      </c>
      <c r="G57" s="82"/>
      <c r="H57" s="116">
        <f>Table219[[#This Row],[Hourly Rate             (no less than $13.71, no more than $20.00); update if required]]</f>
        <v>0</v>
      </c>
      <c r="I57" s="84">
        <v>0</v>
      </c>
      <c r="J57" s="117">
        <f t="shared" si="3"/>
        <v>20</v>
      </c>
      <c r="K57" s="117" t="str">
        <f t="shared" si="5"/>
        <v>$4.00</v>
      </c>
      <c r="L57" s="133" t="str">
        <f t="shared" si="6"/>
        <v>0</v>
      </c>
      <c r="M57" s="109">
        <f>Table220[[#This Row],[Regular Worked Hours (Excludes OT and nonworked STAT)]]+Table219[[#This Row],[Hours to Date - Cannot Exceed 640]]</f>
        <v>0</v>
      </c>
    </row>
    <row r="58" spans="1:13" s="110" customFormat="1" ht="30.75" customHeight="1" x14ac:dyDescent="0.25">
      <c r="A58" s="115">
        <f>'Information Sheet-COMPLETE 1st'!A65</f>
        <v>0</v>
      </c>
      <c r="B58" s="109">
        <f>'Information Sheet-COMPLETE 1st'!B65</f>
        <v>0</v>
      </c>
      <c r="C58" s="2"/>
      <c r="D58" s="7">
        <f>Table219[[#This Row],[Employee''s Essential Occupation; update if required]]</f>
        <v>0</v>
      </c>
      <c r="E58" s="118">
        <f t="shared" si="8"/>
        <v>1</v>
      </c>
      <c r="F58" s="118">
        <f t="shared" si="8"/>
        <v>0</v>
      </c>
      <c r="G58" s="82"/>
      <c r="H58" s="116">
        <f>Table219[[#This Row],[Hourly Rate             (no less than $13.71, no more than $20.00); update if required]]</f>
        <v>0</v>
      </c>
      <c r="I58" s="84">
        <v>0</v>
      </c>
      <c r="J58" s="117">
        <f t="shared" si="3"/>
        <v>20</v>
      </c>
      <c r="K58" s="117" t="str">
        <f t="shared" si="5"/>
        <v>$4.00</v>
      </c>
      <c r="L58" s="133" t="str">
        <f t="shared" si="6"/>
        <v>0</v>
      </c>
      <c r="M58" s="109">
        <f>Table220[[#This Row],[Regular Worked Hours (Excludes OT and nonworked STAT)]]+Table219[[#This Row],[Hours to Date - Cannot Exceed 640]]</f>
        <v>0</v>
      </c>
    </row>
    <row r="59" spans="1:13" s="110" customFormat="1" ht="30.75" customHeight="1" x14ac:dyDescent="0.25">
      <c r="A59" s="115">
        <f>'Information Sheet-COMPLETE 1st'!A66</f>
        <v>0</v>
      </c>
      <c r="B59" s="109">
        <f>'Information Sheet-COMPLETE 1st'!B66</f>
        <v>0</v>
      </c>
      <c r="C59" s="2"/>
      <c r="D59" s="7">
        <f>Table219[[#This Row],[Employee''s Essential Occupation; update if required]]</f>
        <v>0</v>
      </c>
      <c r="E59" s="118">
        <f t="shared" si="8"/>
        <v>1</v>
      </c>
      <c r="F59" s="118">
        <f t="shared" si="8"/>
        <v>0</v>
      </c>
      <c r="G59" s="82"/>
      <c r="H59" s="116">
        <f>Table219[[#This Row],[Hourly Rate             (no less than $13.71, no more than $20.00); update if required]]</f>
        <v>0</v>
      </c>
      <c r="I59" s="84">
        <v>0</v>
      </c>
      <c r="J59" s="117">
        <f t="shared" si="3"/>
        <v>20</v>
      </c>
      <c r="K59" s="117" t="str">
        <f t="shared" si="5"/>
        <v>$4.00</v>
      </c>
      <c r="L59" s="133" t="str">
        <f t="shared" si="6"/>
        <v>0</v>
      </c>
      <c r="M59" s="109">
        <f>Table220[[#This Row],[Regular Worked Hours (Excludes OT and nonworked STAT)]]+Table219[[#This Row],[Hours to Date - Cannot Exceed 640]]</f>
        <v>0</v>
      </c>
    </row>
    <row r="60" spans="1:13" s="110" customFormat="1" ht="30.75" customHeight="1" x14ac:dyDescent="0.25">
      <c r="A60" s="115">
        <f>'Information Sheet-COMPLETE 1st'!A67</f>
        <v>0</v>
      </c>
      <c r="B60" s="109">
        <f>'Information Sheet-COMPLETE 1st'!B67</f>
        <v>0</v>
      </c>
      <c r="C60" s="2"/>
      <c r="D60" s="7">
        <f>Table219[[#This Row],[Employee''s Essential Occupation; update if required]]</f>
        <v>0</v>
      </c>
      <c r="E60" s="118">
        <f t="shared" si="8"/>
        <v>1</v>
      </c>
      <c r="F60" s="118">
        <f t="shared" si="8"/>
        <v>0</v>
      </c>
      <c r="G60" s="82"/>
      <c r="H60" s="116">
        <f>Table219[[#This Row],[Hourly Rate             (no less than $13.71, no more than $20.00); update if required]]</f>
        <v>0</v>
      </c>
      <c r="I60" s="84">
        <v>0</v>
      </c>
      <c r="J60" s="117">
        <f t="shared" si="3"/>
        <v>20</v>
      </c>
      <c r="K60" s="117" t="str">
        <f t="shared" si="5"/>
        <v>$4.00</v>
      </c>
      <c r="L60" s="133" t="str">
        <f t="shared" si="6"/>
        <v>0</v>
      </c>
      <c r="M60" s="109">
        <f>Table220[[#This Row],[Regular Worked Hours (Excludes OT and nonworked STAT)]]+Table219[[#This Row],[Hours to Date - Cannot Exceed 640]]</f>
        <v>0</v>
      </c>
    </row>
    <row r="61" spans="1:13" s="110" customFormat="1" ht="30.75" customHeight="1" x14ac:dyDescent="0.25">
      <c r="A61" s="115">
        <f>'Information Sheet-COMPLETE 1st'!A68</f>
        <v>0</v>
      </c>
      <c r="B61" s="109">
        <f>'Information Sheet-COMPLETE 1st'!B68</f>
        <v>0</v>
      </c>
      <c r="C61" s="2"/>
      <c r="D61" s="7">
        <f>Table219[[#This Row],[Employee''s Essential Occupation; update if required]]</f>
        <v>0</v>
      </c>
      <c r="E61" s="118">
        <f t="shared" si="8"/>
        <v>1</v>
      </c>
      <c r="F61" s="118">
        <f t="shared" si="8"/>
        <v>0</v>
      </c>
      <c r="G61" s="82"/>
      <c r="H61" s="116">
        <f>Table219[[#This Row],[Hourly Rate             (no less than $13.71, no more than $20.00); update if required]]</f>
        <v>0</v>
      </c>
      <c r="I61" s="84">
        <v>0</v>
      </c>
      <c r="J61" s="117">
        <f t="shared" si="3"/>
        <v>20</v>
      </c>
      <c r="K61" s="117" t="str">
        <f t="shared" si="5"/>
        <v>$4.00</v>
      </c>
      <c r="L61" s="133" t="str">
        <f t="shared" si="6"/>
        <v>0</v>
      </c>
      <c r="M61" s="109">
        <f>Table220[[#This Row],[Regular Worked Hours (Excludes OT and nonworked STAT)]]+Table219[[#This Row],[Hours to Date - Cannot Exceed 640]]</f>
        <v>0</v>
      </c>
    </row>
    <row r="62" spans="1:13" s="110" customFormat="1" ht="30.75" customHeight="1" x14ac:dyDescent="0.25">
      <c r="A62" s="115">
        <f>'Information Sheet-COMPLETE 1st'!A69</f>
        <v>0</v>
      </c>
      <c r="B62" s="109">
        <f>'Information Sheet-COMPLETE 1st'!B69</f>
        <v>0</v>
      </c>
      <c r="C62" s="2"/>
      <c r="D62" s="7">
        <f>Table219[[#This Row],[Employee''s Essential Occupation; update if required]]</f>
        <v>0</v>
      </c>
      <c r="E62" s="118">
        <f t="shared" si="8"/>
        <v>1</v>
      </c>
      <c r="F62" s="118">
        <f t="shared" si="8"/>
        <v>0</v>
      </c>
      <c r="G62" s="82"/>
      <c r="H62" s="116">
        <f>Table219[[#This Row],[Hourly Rate             (no less than $13.71, no more than $20.00); update if required]]</f>
        <v>0</v>
      </c>
      <c r="I62" s="84">
        <v>0</v>
      </c>
      <c r="J62" s="117">
        <f t="shared" si="3"/>
        <v>20</v>
      </c>
      <c r="K62" s="117" t="str">
        <f t="shared" si="5"/>
        <v>$4.00</v>
      </c>
      <c r="L62" s="133" t="str">
        <f t="shared" si="6"/>
        <v>0</v>
      </c>
      <c r="M62" s="109">
        <f>Table220[[#This Row],[Regular Worked Hours (Excludes OT and nonworked STAT)]]+Table219[[#This Row],[Hours to Date - Cannot Exceed 640]]</f>
        <v>0</v>
      </c>
    </row>
    <row r="63" spans="1:13" s="110" customFormat="1" ht="30.75" customHeight="1" x14ac:dyDescent="0.25">
      <c r="A63" s="115">
        <f>'Information Sheet-COMPLETE 1st'!A70</f>
        <v>0</v>
      </c>
      <c r="B63" s="109">
        <f>'Information Sheet-COMPLETE 1st'!B70</f>
        <v>0</v>
      </c>
      <c r="C63" s="2"/>
      <c r="D63" s="7">
        <f>Table219[[#This Row],[Employee''s Essential Occupation; update if required]]</f>
        <v>0</v>
      </c>
      <c r="E63" s="118">
        <f t="shared" si="8"/>
        <v>1</v>
      </c>
      <c r="F63" s="118">
        <f t="shared" si="8"/>
        <v>0</v>
      </c>
      <c r="G63" s="82"/>
      <c r="H63" s="116">
        <f>Table219[[#This Row],[Hourly Rate             (no less than $13.71, no more than $20.00); update if required]]</f>
        <v>0</v>
      </c>
      <c r="I63" s="84">
        <v>0</v>
      </c>
      <c r="J63" s="117">
        <f t="shared" si="3"/>
        <v>20</v>
      </c>
      <c r="K63" s="117" t="str">
        <f t="shared" si="5"/>
        <v>$4.00</v>
      </c>
      <c r="L63" s="133" t="str">
        <f t="shared" si="6"/>
        <v>0</v>
      </c>
      <c r="M63" s="109">
        <f>Table220[[#This Row],[Regular Worked Hours (Excludes OT and nonworked STAT)]]+Table219[[#This Row],[Hours to Date - Cannot Exceed 640]]</f>
        <v>0</v>
      </c>
    </row>
    <row r="64" spans="1:13" s="110" customFormat="1" ht="30.75" customHeight="1" x14ac:dyDescent="0.25">
      <c r="A64" s="115">
        <f>'Information Sheet-COMPLETE 1st'!A71</f>
        <v>0</v>
      </c>
      <c r="B64" s="109">
        <f>'Information Sheet-COMPLETE 1st'!B71</f>
        <v>0</v>
      </c>
      <c r="C64" s="2"/>
      <c r="D64" s="7">
        <f>Table219[[#This Row],[Employee''s Essential Occupation; update if required]]</f>
        <v>0</v>
      </c>
      <c r="E64" s="118">
        <f t="shared" si="8"/>
        <v>1</v>
      </c>
      <c r="F64" s="118">
        <f t="shared" si="8"/>
        <v>0</v>
      </c>
      <c r="G64" s="82"/>
      <c r="H64" s="116">
        <f>Table219[[#This Row],[Hourly Rate             (no less than $13.71, no more than $20.00); update if required]]</f>
        <v>0</v>
      </c>
      <c r="I64" s="84">
        <v>0</v>
      </c>
      <c r="J64" s="117">
        <f t="shared" si="3"/>
        <v>20</v>
      </c>
      <c r="K64" s="117" t="str">
        <f t="shared" si="5"/>
        <v>$4.00</v>
      </c>
      <c r="L64" s="133" t="str">
        <f t="shared" si="6"/>
        <v>0</v>
      </c>
      <c r="M64" s="109">
        <f>Table220[[#This Row],[Regular Worked Hours (Excludes OT and nonworked STAT)]]+Table219[[#This Row],[Hours to Date - Cannot Exceed 640]]</f>
        <v>0</v>
      </c>
    </row>
    <row r="65" spans="1:13" s="110" customFormat="1" ht="30.75" customHeight="1" x14ac:dyDescent="0.25">
      <c r="A65" s="115">
        <f>'Information Sheet-COMPLETE 1st'!A72</f>
        <v>0</v>
      </c>
      <c r="B65" s="109">
        <f>'Information Sheet-COMPLETE 1st'!B72</f>
        <v>0</v>
      </c>
      <c r="C65" s="2"/>
      <c r="D65" s="7">
        <f>Table219[[#This Row],[Employee''s Essential Occupation; update if required]]</f>
        <v>0</v>
      </c>
      <c r="E65" s="118">
        <f t="shared" si="8"/>
        <v>1</v>
      </c>
      <c r="F65" s="118">
        <f t="shared" si="8"/>
        <v>0</v>
      </c>
      <c r="G65" s="82"/>
      <c r="H65" s="116">
        <f>Table219[[#This Row],[Hourly Rate             (no less than $13.71, no more than $20.00); update if required]]</f>
        <v>0</v>
      </c>
      <c r="I65" s="84">
        <v>0</v>
      </c>
      <c r="J65" s="117">
        <f t="shared" si="3"/>
        <v>20</v>
      </c>
      <c r="K65" s="117" t="str">
        <f t="shared" si="5"/>
        <v>$4.00</v>
      </c>
      <c r="L65" s="133" t="str">
        <f t="shared" si="6"/>
        <v>0</v>
      </c>
      <c r="M65" s="109">
        <f>Table220[[#This Row],[Regular Worked Hours (Excludes OT and nonworked STAT)]]+Table219[[#This Row],[Hours to Date - Cannot Exceed 640]]</f>
        <v>0</v>
      </c>
    </row>
    <row r="66" spans="1:13" s="110" customFormat="1" ht="30.75" customHeight="1" x14ac:dyDescent="0.25">
      <c r="A66" s="115">
        <f>'Information Sheet-COMPLETE 1st'!A73</f>
        <v>0</v>
      </c>
      <c r="B66" s="109">
        <f>'Information Sheet-COMPLETE 1st'!B73</f>
        <v>0</v>
      </c>
      <c r="C66" s="2"/>
      <c r="D66" s="7">
        <f>Table219[[#This Row],[Employee''s Essential Occupation; update if required]]</f>
        <v>0</v>
      </c>
      <c r="E66" s="118">
        <f t="shared" si="8"/>
        <v>1</v>
      </c>
      <c r="F66" s="118">
        <f t="shared" si="8"/>
        <v>0</v>
      </c>
      <c r="G66" s="82"/>
      <c r="H66" s="116">
        <f>Table219[[#This Row],[Hourly Rate             (no less than $13.71, no more than $20.00); update if required]]</f>
        <v>0</v>
      </c>
      <c r="I66" s="84">
        <v>0</v>
      </c>
      <c r="J66" s="117">
        <f t="shared" si="3"/>
        <v>20</v>
      </c>
      <c r="K66" s="117" t="str">
        <f t="shared" si="5"/>
        <v>$4.00</v>
      </c>
      <c r="L66" s="133" t="str">
        <f t="shared" si="6"/>
        <v>0</v>
      </c>
      <c r="M66" s="109">
        <f>Table220[[#This Row],[Regular Worked Hours (Excludes OT and nonworked STAT)]]+Table219[[#This Row],[Hours to Date - Cannot Exceed 640]]</f>
        <v>0</v>
      </c>
    </row>
    <row r="67" spans="1:13" s="110" customFormat="1" ht="30.75" customHeight="1" x14ac:dyDescent="0.25">
      <c r="A67" s="115">
        <f>'Information Sheet-COMPLETE 1st'!A74</f>
        <v>0</v>
      </c>
      <c r="B67" s="109">
        <f>'Information Sheet-COMPLETE 1st'!B74</f>
        <v>0</v>
      </c>
      <c r="C67" s="2"/>
      <c r="D67" s="7">
        <f>Table219[[#This Row],[Employee''s Essential Occupation; update if required]]</f>
        <v>0</v>
      </c>
      <c r="E67" s="118">
        <f t="shared" si="8"/>
        <v>1</v>
      </c>
      <c r="F67" s="118">
        <f t="shared" si="8"/>
        <v>0</v>
      </c>
      <c r="G67" s="82"/>
      <c r="H67" s="116">
        <f>Table219[[#This Row],[Hourly Rate             (no less than $13.71, no more than $20.00); update if required]]</f>
        <v>0</v>
      </c>
      <c r="I67" s="84">
        <v>0</v>
      </c>
      <c r="J67" s="117">
        <f t="shared" si="3"/>
        <v>20</v>
      </c>
      <c r="K67" s="117" t="str">
        <f t="shared" si="5"/>
        <v>$4.00</v>
      </c>
      <c r="L67" s="133" t="str">
        <f t="shared" si="6"/>
        <v>0</v>
      </c>
      <c r="M67" s="109">
        <f>Table220[[#This Row],[Regular Worked Hours (Excludes OT and nonworked STAT)]]+Table219[[#This Row],[Hours to Date - Cannot Exceed 640]]</f>
        <v>0</v>
      </c>
    </row>
    <row r="68" spans="1:13" s="110" customFormat="1" ht="30.75" customHeight="1" x14ac:dyDescent="0.25">
      <c r="A68" s="115">
        <f>'Information Sheet-COMPLETE 1st'!A75</f>
        <v>0</v>
      </c>
      <c r="B68" s="109">
        <f>'Information Sheet-COMPLETE 1st'!B75</f>
        <v>0</v>
      </c>
      <c r="C68" s="2"/>
      <c r="D68" s="7">
        <f>Table219[[#This Row],[Employee''s Essential Occupation; update if required]]</f>
        <v>0</v>
      </c>
      <c r="E68" s="118">
        <f t="shared" si="8"/>
        <v>1</v>
      </c>
      <c r="F68" s="118">
        <f t="shared" si="8"/>
        <v>0</v>
      </c>
      <c r="G68" s="82"/>
      <c r="H68" s="116">
        <f>Table219[[#This Row],[Hourly Rate             (no less than $13.71, no more than $20.00); update if required]]</f>
        <v>0</v>
      </c>
      <c r="I68" s="84">
        <v>0</v>
      </c>
      <c r="J68" s="117">
        <f t="shared" si="3"/>
        <v>20</v>
      </c>
      <c r="K68" s="117" t="str">
        <f t="shared" si="5"/>
        <v>$4.00</v>
      </c>
      <c r="L68" s="133" t="str">
        <f t="shared" si="6"/>
        <v>0</v>
      </c>
      <c r="M68" s="109">
        <f>Table220[[#This Row],[Regular Worked Hours (Excludes OT and nonworked STAT)]]+Table219[[#This Row],[Hours to Date - Cannot Exceed 640]]</f>
        <v>0</v>
      </c>
    </row>
    <row r="69" spans="1:13" s="110" customFormat="1" ht="30.75" customHeight="1" x14ac:dyDescent="0.25">
      <c r="A69" s="115">
        <f>'Information Sheet-COMPLETE 1st'!A76</f>
        <v>0</v>
      </c>
      <c r="B69" s="109">
        <f>'Information Sheet-COMPLETE 1st'!B76</f>
        <v>0</v>
      </c>
      <c r="C69" s="2"/>
      <c r="D69" s="7">
        <f>Table219[[#This Row],[Employee''s Essential Occupation; update if required]]</f>
        <v>0</v>
      </c>
      <c r="E69" s="118">
        <f t="shared" si="8"/>
        <v>1</v>
      </c>
      <c r="F69" s="118">
        <f t="shared" si="8"/>
        <v>0</v>
      </c>
      <c r="G69" s="82"/>
      <c r="H69" s="116">
        <f>Table219[[#This Row],[Hourly Rate             (no less than $13.71, no more than $20.00); update if required]]</f>
        <v>0</v>
      </c>
      <c r="I69" s="84">
        <v>0</v>
      </c>
      <c r="J69" s="117">
        <f t="shared" si="3"/>
        <v>20</v>
      </c>
      <c r="K69" s="117" t="str">
        <f t="shared" si="5"/>
        <v>$4.00</v>
      </c>
      <c r="L69" s="133" t="str">
        <f t="shared" si="6"/>
        <v>0</v>
      </c>
      <c r="M69" s="109">
        <f>Table220[[#This Row],[Regular Worked Hours (Excludes OT and nonworked STAT)]]+Table219[[#This Row],[Hours to Date - Cannot Exceed 640]]</f>
        <v>0</v>
      </c>
    </row>
    <row r="70" spans="1:13" s="110" customFormat="1" ht="30.75" customHeight="1" x14ac:dyDescent="0.25">
      <c r="A70" s="115">
        <f>'Information Sheet-COMPLETE 1st'!A77</f>
        <v>0</v>
      </c>
      <c r="B70" s="109">
        <f>'Information Sheet-COMPLETE 1st'!B77</f>
        <v>0</v>
      </c>
      <c r="C70" s="2"/>
      <c r="D70" s="7">
        <f>Table219[[#This Row],[Employee''s Essential Occupation; update if required]]</f>
        <v>0</v>
      </c>
      <c r="E70" s="118">
        <f t="shared" si="8"/>
        <v>1</v>
      </c>
      <c r="F70" s="118">
        <f t="shared" si="8"/>
        <v>0</v>
      </c>
      <c r="G70" s="82"/>
      <c r="H70" s="116">
        <f>Table219[[#This Row],[Hourly Rate             (no less than $13.71, no more than $20.00); update if required]]</f>
        <v>0</v>
      </c>
      <c r="I70" s="84">
        <v>0</v>
      </c>
      <c r="J70" s="117">
        <f t="shared" si="3"/>
        <v>20</v>
      </c>
      <c r="K70" s="117" t="str">
        <f t="shared" ref="K70:K101" si="9">IF(AND(J70&lt;=3.99,L77&gt;(-100)),J70,"$4.00")</f>
        <v>$4.00</v>
      </c>
      <c r="L70" s="133" t="str">
        <f t="shared" ref="L70:L101" si="10">IF(OR(H70&gt;19.99,H70&lt;13.71),"0",I70*K70)</f>
        <v>0</v>
      </c>
      <c r="M70" s="109">
        <f>Table220[[#This Row],[Regular Worked Hours (Excludes OT and nonworked STAT)]]+Table219[[#This Row],[Hours to Date - Cannot Exceed 640]]</f>
        <v>0</v>
      </c>
    </row>
    <row r="71" spans="1:13" s="110" customFormat="1" ht="30.75" customHeight="1" x14ac:dyDescent="0.25">
      <c r="A71" s="115">
        <f>'Information Sheet-COMPLETE 1st'!A78</f>
        <v>0</v>
      </c>
      <c r="B71" s="109">
        <f>'Information Sheet-COMPLETE 1st'!B78</f>
        <v>0</v>
      </c>
      <c r="C71" s="2"/>
      <c r="D71" s="7">
        <f>Table219[[#This Row],[Employee''s Essential Occupation; update if required]]</f>
        <v>0</v>
      </c>
      <c r="E71" s="118">
        <f t="shared" ref="E71:F86" si="11">E70</f>
        <v>1</v>
      </c>
      <c r="F71" s="118">
        <f t="shared" si="11"/>
        <v>0</v>
      </c>
      <c r="G71" s="82"/>
      <c r="H71" s="116">
        <f>Table219[[#This Row],[Hourly Rate             (no less than $13.71, no more than $20.00); update if required]]</f>
        <v>0</v>
      </c>
      <c r="I71" s="84">
        <v>0</v>
      </c>
      <c r="J71" s="117">
        <f t="shared" si="3"/>
        <v>20</v>
      </c>
      <c r="K71" s="117" t="str">
        <f t="shared" si="9"/>
        <v>$4.00</v>
      </c>
      <c r="L71" s="133" t="str">
        <f t="shared" si="10"/>
        <v>0</v>
      </c>
      <c r="M71" s="109">
        <f>Table220[[#This Row],[Regular Worked Hours (Excludes OT and nonworked STAT)]]+Table219[[#This Row],[Hours to Date - Cannot Exceed 640]]</f>
        <v>0</v>
      </c>
    </row>
    <row r="72" spans="1:13" s="110" customFormat="1" ht="30.75" customHeight="1" x14ac:dyDescent="0.25">
      <c r="A72" s="115">
        <f>'Information Sheet-COMPLETE 1st'!A79</f>
        <v>0</v>
      </c>
      <c r="B72" s="109">
        <f>'Information Sheet-COMPLETE 1st'!B79</f>
        <v>0</v>
      </c>
      <c r="C72" s="2"/>
      <c r="D72" s="7">
        <f>Table219[[#This Row],[Employee''s Essential Occupation; update if required]]</f>
        <v>0</v>
      </c>
      <c r="E72" s="118">
        <f t="shared" si="11"/>
        <v>1</v>
      </c>
      <c r="F72" s="118">
        <f t="shared" si="11"/>
        <v>0</v>
      </c>
      <c r="G72" s="82"/>
      <c r="H72" s="116">
        <f>Table219[[#This Row],[Hourly Rate             (no less than $13.71, no more than $20.00); update if required]]</f>
        <v>0</v>
      </c>
      <c r="I72" s="84">
        <v>0</v>
      </c>
      <c r="J72" s="117">
        <f t="shared" si="3"/>
        <v>20</v>
      </c>
      <c r="K72" s="117" t="str">
        <f t="shared" si="9"/>
        <v>$4.00</v>
      </c>
      <c r="L72" s="133" t="str">
        <f t="shared" si="10"/>
        <v>0</v>
      </c>
      <c r="M72" s="109">
        <f>Table220[[#This Row],[Regular Worked Hours (Excludes OT and nonworked STAT)]]+Table219[[#This Row],[Hours to Date - Cannot Exceed 640]]</f>
        <v>0</v>
      </c>
    </row>
    <row r="73" spans="1:13" s="110" customFormat="1" ht="30.75" customHeight="1" x14ac:dyDescent="0.25">
      <c r="A73" s="115">
        <f>'Information Sheet-COMPLETE 1st'!A80</f>
        <v>0</v>
      </c>
      <c r="B73" s="109">
        <f>'Information Sheet-COMPLETE 1st'!B80</f>
        <v>0</v>
      </c>
      <c r="C73" s="2"/>
      <c r="D73" s="7">
        <f>Table219[[#This Row],[Employee''s Essential Occupation; update if required]]</f>
        <v>0</v>
      </c>
      <c r="E73" s="118">
        <f t="shared" si="11"/>
        <v>1</v>
      </c>
      <c r="F73" s="118">
        <f t="shared" si="11"/>
        <v>0</v>
      </c>
      <c r="G73" s="82"/>
      <c r="H73" s="116">
        <f>Table219[[#This Row],[Hourly Rate             (no less than $13.71, no more than $20.00); update if required]]</f>
        <v>0</v>
      </c>
      <c r="I73" s="84">
        <v>0</v>
      </c>
      <c r="J73" s="117">
        <f t="shared" si="3"/>
        <v>20</v>
      </c>
      <c r="K73" s="117" t="str">
        <f t="shared" si="9"/>
        <v>$4.00</v>
      </c>
      <c r="L73" s="133" t="str">
        <f t="shared" si="10"/>
        <v>0</v>
      </c>
      <c r="M73" s="109">
        <f>Table220[[#This Row],[Regular Worked Hours (Excludes OT and nonworked STAT)]]+Table219[[#This Row],[Hours to Date - Cannot Exceed 640]]</f>
        <v>0</v>
      </c>
    </row>
    <row r="74" spans="1:13" s="110" customFormat="1" ht="30.75" customHeight="1" x14ac:dyDescent="0.25">
      <c r="A74" s="115">
        <f>'Information Sheet-COMPLETE 1st'!A81</f>
        <v>0</v>
      </c>
      <c r="B74" s="109">
        <f>'Information Sheet-COMPLETE 1st'!B81</f>
        <v>0</v>
      </c>
      <c r="C74" s="2"/>
      <c r="D74" s="7">
        <f>Table219[[#This Row],[Employee''s Essential Occupation; update if required]]</f>
        <v>0</v>
      </c>
      <c r="E74" s="118">
        <f t="shared" si="11"/>
        <v>1</v>
      </c>
      <c r="F74" s="118">
        <f t="shared" si="11"/>
        <v>0</v>
      </c>
      <c r="G74" s="82"/>
      <c r="H74" s="116">
        <f>Table219[[#This Row],[Hourly Rate             (no less than $13.71, no more than $20.00); update if required]]</f>
        <v>0</v>
      </c>
      <c r="I74" s="84">
        <v>0</v>
      </c>
      <c r="J74" s="117">
        <f t="shared" ref="J74:J106" si="12">20-H74</f>
        <v>20</v>
      </c>
      <c r="K74" s="117" t="str">
        <f t="shared" si="9"/>
        <v>$4.00</v>
      </c>
      <c r="L74" s="133" t="str">
        <f t="shared" si="10"/>
        <v>0</v>
      </c>
      <c r="M74" s="109">
        <f>Table220[[#This Row],[Regular Worked Hours (Excludes OT and nonworked STAT)]]+Table219[[#This Row],[Hours to Date - Cannot Exceed 640]]</f>
        <v>0</v>
      </c>
    </row>
    <row r="75" spans="1:13" s="110" customFormat="1" ht="30.75" customHeight="1" x14ac:dyDescent="0.25">
      <c r="A75" s="115">
        <f>'Information Sheet-COMPLETE 1st'!A82</f>
        <v>0</v>
      </c>
      <c r="B75" s="109">
        <f>'Information Sheet-COMPLETE 1st'!B82</f>
        <v>0</v>
      </c>
      <c r="C75" s="2"/>
      <c r="D75" s="7">
        <f>Table219[[#This Row],[Employee''s Essential Occupation; update if required]]</f>
        <v>0</v>
      </c>
      <c r="E75" s="118">
        <f t="shared" si="11"/>
        <v>1</v>
      </c>
      <c r="F75" s="118">
        <f t="shared" si="11"/>
        <v>0</v>
      </c>
      <c r="G75" s="82"/>
      <c r="H75" s="116">
        <f>Table219[[#This Row],[Hourly Rate             (no less than $13.71, no more than $20.00); update if required]]</f>
        <v>0</v>
      </c>
      <c r="I75" s="84">
        <v>0</v>
      </c>
      <c r="J75" s="117">
        <f t="shared" si="12"/>
        <v>20</v>
      </c>
      <c r="K75" s="117" t="str">
        <f t="shared" si="9"/>
        <v>$4.00</v>
      </c>
      <c r="L75" s="133" t="str">
        <f t="shared" si="10"/>
        <v>0</v>
      </c>
      <c r="M75" s="109">
        <f>Table220[[#This Row],[Regular Worked Hours (Excludes OT and nonworked STAT)]]+Table219[[#This Row],[Hours to Date - Cannot Exceed 640]]</f>
        <v>0</v>
      </c>
    </row>
    <row r="76" spans="1:13" s="110" customFormat="1" ht="30.75" customHeight="1" x14ac:dyDescent="0.25">
      <c r="A76" s="115">
        <f>'Information Sheet-COMPLETE 1st'!A83</f>
        <v>0</v>
      </c>
      <c r="B76" s="109">
        <f>'Information Sheet-COMPLETE 1st'!B83</f>
        <v>0</v>
      </c>
      <c r="C76" s="2"/>
      <c r="D76" s="7">
        <f>Table219[[#This Row],[Employee''s Essential Occupation; update if required]]</f>
        <v>0</v>
      </c>
      <c r="E76" s="118">
        <f t="shared" si="11"/>
        <v>1</v>
      </c>
      <c r="F76" s="118">
        <f t="shared" si="11"/>
        <v>0</v>
      </c>
      <c r="G76" s="82"/>
      <c r="H76" s="116">
        <f>Table219[[#This Row],[Hourly Rate             (no less than $13.71, no more than $20.00); update if required]]</f>
        <v>0</v>
      </c>
      <c r="I76" s="84">
        <v>0</v>
      </c>
      <c r="J76" s="117">
        <f t="shared" si="12"/>
        <v>20</v>
      </c>
      <c r="K76" s="117" t="str">
        <f t="shared" si="9"/>
        <v>$4.00</v>
      </c>
      <c r="L76" s="133" t="str">
        <f t="shared" si="10"/>
        <v>0</v>
      </c>
      <c r="M76" s="109">
        <f>Table220[[#This Row],[Regular Worked Hours (Excludes OT and nonworked STAT)]]+Table219[[#This Row],[Hours to Date - Cannot Exceed 640]]</f>
        <v>0</v>
      </c>
    </row>
    <row r="77" spans="1:13" s="110" customFormat="1" ht="30.75" customHeight="1" x14ac:dyDescent="0.25">
      <c r="A77" s="115">
        <f>'Information Sheet-COMPLETE 1st'!A84</f>
        <v>0</v>
      </c>
      <c r="B77" s="109">
        <f>'Information Sheet-COMPLETE 1st'!B84</f>
        <v>0</v>
      </c>
      <c r="C77" s="2"/>
      <c r="D77" s="7">
        <f>Table219[[#This Row],[Employee''s Essential Occupation; update if required]]</f>
        <v>0</v>
      </c>
      <c r="E77" s="118">
        <f t="shared" si="11"/>
        <v>1</v>
      </c>
      <c r="F77" s="118">
        <f t="shared" si="11"/>
        <v>0</v>
      </c>
      <c r="G77" s="82"/>
      <c r="H77" s="116">
        <f>Table219[[#This Row],[Hourly Rate             (no less than $13.71, no more than $20.00); update if required]]</f>
        <v>0</v>
      </c>
      <c r="I77" s="84">
        <v>0</v>
      </c>
      <c r="J77" s="117">
        <f t="shared" si="12"/>
        <v>20</v>
      </c>
      <c r="K77" s="117" t="str">
        <f t="shared" si="9"/>
        <v>$4.00</v>
      </c>
      <c r="L77" s="133" t="str">
        <f t="shared" si="10"/>
        <v>0</v>
      </c>
      <c r="M77" s="109">
        <f>Table220[[#This Row],[Regular Worked Hours (Excludes OT and nonworked STAT)]]+Table219[[#This Row],[Hours to Date - Cannot Exceed 640]]</f>
        <v>0</v>
      </c>
    </row>
    <row r="78" spans="1:13" s="110" customFormat="1" ht="30.75" customHeight="1" x14ac:dyDescent="0.25">
      <c r="A78" s="115">
        <f>'Information Sheet-COMPLETE 1st'!A85</f>
        <v>0</v>
      </c>
      <c r="B78" s="109">
        <f>'Information Sheet-COMPLETE 1st'!B85</f>
        <v>0</v>
      </c>
      <c r="C78" s="2"/>
      <c r="D78" s="7">
        <f>Table219[[#This Row],[Employee''s Essential Occupation; update if required]]</f>
        <v>0</v>
      </c>
      <c r="E78" s="118">
        <f t="shared" si="11"/>
        <v>1</v>
      </c>
      <c r="F78" s="118">
        <f t="shared" si="11"/>
        <v>0</v>
      </c>
      <c r="G78" s="82"/>
      <c r="H78" s="116">
        <f>Table219[[#This Row],[Hourly Rate             (no less than $13.71, no more than $20.00); update if required]]</f>
        <v>0</v>
      </c>
      <c r="I78" s="84">
        <v>0</v>
      </c>
      <c r="J78" s="117">
        <f t="shared" si="12"/>
        <v>20</v>
      </c>
      <c r="K78" s="117" t="str">
        <f t="shared" si="9"/>
        <v>$4.00</v>
      </c>
      <c r="L78" s="133" t="str">
        <f t="shared" si="10"/>
        <v>0</v>
      </c>
      <c r="M78" s="109">
        <f>Table220[[#This Row],[Regular Worked Hours (Excludes OT and nonworked STAT)]]+Table219[[#This Row],[Hours to Date - Cannot Exceed 640]]</f>
        <v>0</v>
      </c>
    </row>
    <row r="79" spans="1:13" s="110" customFormat="1" ht="30.75" customHeight="1" x14ac:dyDescent="0.25">
      <c r="A79" s="115">
        <f>'Information Sheet-COMPLETE 1st'!A86</f>
        <v>0</v>
      </c>
      <c r="B79" s="109">
        <f>'Information Sheet-COMPLETE 1st'!B86</f>
        <v>0</v>
      </c>
      <c r="C79" s="2"/>
      <c r="D79" s="7">
        <f>Table219[[#This Row],[Employee''s Essential Occupation; update if required]]</f>
        <v>0</v>
      </c>
      <c r="E79" s="118">
        <f t="shared" si="11"/>
        <v>1</v>
      </c>
      <c r="F79" s="118">
        <f t="shared" si="11"/>
        <v>0</v>
      </c>
      <c r="G79" s="82"/>
      <c r="H79" s="116">
        <f>Table219[[#This Row],[Hourly Rate             (no less than $13.71, no more than $20.00); update if required]]</f>
        <v>0</v>
      </c>
      <c r="I79" s="84">
        <v>0</v>
      </c>
      <c r="J79" s="117">
        <f t="shared" si="12"/>
        <v>20</v>
      </c>
      <c r="K79" s="117" t="str">
        <f t="shared" si="9"/>
        <v>$4.00</v>
      </c>
      <c r="L79" s="133" t="str">
        <f t="shared" si="10"/>
        <v>0</v>
      </c>
      <c r="M79" s="109">
        <f>Table220[[#This Row],[Regular Worked Hours (Excludes OT and nonworked STAT)]]+Table219[[#This Row],[Hours to Date - Cannot Exceed 640]]</f>
        <v>0</v>
      </c>
    </row>
    <row r="80" spans="1:13" s="110" customFormat="1" ht="30.75" customHeight="1" x14ac:dyDescent="0.25">
      <c r="A80" s="115">
        <f>'Information Sheet-COMPLETE 1st'!A87</f>
        <v>0</v>
      </c>
      <c r="B80" s="109">
        <f>'Information Sheet-COMPLETE 1st'!B87</f>
        <v>0</v>
      </c>
      <c r="C80" s="2"/>
      <c r="D80" s="7">
        <f>Table219[[#This Row],[Employee''s Essential Occupation; update if required]]</f>
        <v>0</v>
      </c>
      <c r="E80" s="118">
        <f t="shared" si="11"/>
        <v>1</v>
      </c>
      <c r="F80" s="118">
        <f t="shared" si="11"/>
        <v>0</v>
      </c>
      <c r="G80" s="82"/>
      <c r="H80" s="116">
        <f>Table219[[#This Row],[Hourly Rate             (no less than $13.71, no more than $20.00); update if required]]</f>
        <v>0</v>
      </c>
      <c r="I80" s="84">
        <v>0</v>
      </c>
      <c r="J80" s="117">
        <f t="shared" si="12"/>
        <v>20</v>
      </c>
      <c r="K80" s="117" t="str">
        <f t="shared" si="9"/>
        <v>$4.00</v>
      </c>
      <c r="L80" s="133" t="str">
        <f t="shared" si="10"/>
        <v>0</v>
      </c>
      <c r="M80" s="109">
        <f>Table220[[#This Row],[Regular Worked Hours (Excludes OT and nonworked STAT)]]+Table219[[#This Row],[Hours to Date - Cannot Exceed 640]]</f>
        <v>0</v>
      </c>
    </row>
    <row r="81" spans="1:13" s="110" customFormat="1" ht="30.75" customHeight="1" x14ac:dyDescent="0.25">
      <c r="A81" s="115">
        <f>'Information Sheet-COMPLETE 1st'!A88</f>
        <v>0</v>
      </c>
      <c r="B81" s="109">
        <f>'Information Sheet-COMPLETE 1st'!B88</f>
        <v>0</v>
      </c>
      <c r="C81" s="2"/>
      <c r="D81" s="7">
        <f>Table219[[#This Row],[Employee''s Essential Occupation; update if required]]</f>
        <v>0</v>
      </c>
      <c r="E81" s="118">
        <f t="shared" si="11"/>
        <v>1</v>
      </c>
      <c r="F81" s="118">
        <f t="shared" si="11"/>
        <v>0</v>
      </c>
      <c r="G81" s="82"/>
      <c r="H81" s="116">
        <f>Table219[[#This Row],[Hourly Rate             (no less than $13.71, no more than $20.00); update if required]]</f>
        <v>0</v>
      </c>
      <c r="I81" s="84">
        <v>0</v>
      </c>
      <c r="J81" s="117">
        <f t="shared" si="12"/>
        <v>20</v>
      </c>
      <c r="K81" s="117" t="str">
        <f t="shared" si="9"/>
        <v>$4.00</v>
      </c>
      <c r="L81" s="133" t="str">
        <f t="shared" si="10"/>
        <v>0</v>
      </c>
      <c r="M81" s="109">
        <f>Table220[[#This Row],[Regular Worked Hours (Excludes OT and nonworked STAT)]]+Table219[[#This Row],[Hours to Date - Cannot Exceed 640]]</f>
        <v>0</v>
      </c>
    </row>
    <row r="82" spans="1:13" s="110" customFormat="1" ht="30.75" customHeight="1" x14ac:dyDescent="0.25">
      <c r="A82" s="115">
        <f>'Information Sheet-COMPLETE 1st'!A89</f>
        <v>0</v>
      </c>
      <c r="B82" s="109">
        <f>'Information Sheet-COMPLETE 1st'!B89</f>
        <v>0</v>
      </c>
      <c r="C82" s="2"/>
      <c r="D82" s="7">
        <f>Table219[[#This Row],[Employee''s Essential Occupation; update if required]]</f>
        <v>0</v>
      </c>
      <c r="E82" s="118">
        <f t="shared" si="11"/>
        <v>1</v>
      </c>
      <c r="F82" s="118">
        <f t="shared" si="11"/>
        <v>0</v>
      </c>
      <c r="G82" s="82"/>
      <c r="H82" s="116">
        <f>Table219[[#This Row],[Hourly Rate             (no less than $13.71, no more than $20.00); update if required]]</f>
        <v>0</v>
      </c>
      <c r="I82" s="84">
        <v>0</v>
      </c>
      <c r="J82" s="117">
        <f t="shared" si="12"/>
        <v>20</v>
      </c>
      <c r="K82" s="117" t="str">
        <f t="shared" si="9"/>
        <v>$4.00</v>
      </c>
      <c r="L82" s="133" t="str">
        <f t="shared" si="10"/>
        <v>0</v>
      </c>
      <c r="M82" s="109">
        <f>Table220[[#This Row],[Regular Worked Hours (Excludes OT and nonworked STAT)]]+Table219[[#This Row],[Hours to Date - Cannot Exceed 640]]</f>
        <v>0</v>
      </c>
    </row>
    <row r="83" spans="1:13" s="110" customFormat="1" ht="30.75" customHeight="1" x14ac:dyDescent="0.25">
      <c r="A83" s="115">
        <f>'Information Sheet-COMPLETE 1st'!A90</f>
        <v>0</v>
      </c>
      <c r="B83" s="109">
        <f>'Information Sheet-COMPLETE 1st'!B90</f>
        <v>0</v>
      </c>
      <c r="C83" s="2"/>
      <c r="D83" s="7">
        <f>Table219[[#This Row],[Employee''s Essential Occupation; update if required]]</f>
        <v>0</v>
      </c>
      <c r="E83" s="118">
        <f t="shared" si="11"/>
        <v>1</v>
      </c>
      <c r="F83" s="118">
        <f t="shared" si="11"/>
        <v>0</v>
      </c>
      <c r="G83" s="82"/>
      <c r="H83" s="116">
        <f>Table219[[#This Row],[Hourly Rate             (no less than $13.71, no more than $20.00); update if required]]</f>
        <v>0</v>
      </c>
      <c r="I83" s="84">
        <v>0</v>
      </c>
      <c r="J83" s="117">
        <f t="shared" si="12"/>
        <v>20</v>
      </c>
      <c r="K83" s="117" t="str">
        <f t="shared" si="9"/>
        <v>$4.00</v>
      </c>
      <c r="L83" s="133" t="str">
        <f t="shared" si="10"/>
        <v>0</v>
      </c>
      <c r="M83" s="109">
        <f>Table220[[#This Row],[Regular Worked Hours (Excludes OT and nonworked STAT)]]+Table219[[#This Row],[Hours to Date - Cannot Exceed 640]]</f>
        <v>0</v>
      </c>
    </row>
    <row r="84" spans="1:13" s="110" customFormat="1" ht="30.75" customHeight="1" x14ac:dyDescent="0.25">
      <c r="A84" s="115">
        <f>'Information Sheet-COMPLETE 1st'!A91</f>
        <v>0</v>
      </c>
      <c r="B84" s="109">
        <f>'Information Sheet-COMPLETE 1st'!B91</f>
        <v>0</v>
      </c>
      <c r="C84" s="2"/>
      <c r="D84" s="7">
        <f>Table219[[#This Row],[Employee''s Essential Occupation; update if required]]</f>
        <v>0</v>
      </c>
      <c r="E84" s="118">
        <f t="shared" si="11"/>
        <v>1</v>
      </c>
      <c r="F84" s="118">
        <f t="shared" si="11"/>
        <v>0</v>
      </c>
      <c r="G84" s="82"/>
      <c r="H84" s="116">
        <f>Table219[[#This Row],[Hourly Rate             (no less than $13.71, no more than $20.00); update if required]]</f>
        <v>0</v>
      </c>
      <c r="I84" s="84">
        <v>0</v>
      </c>
      <c r="J84" s="117">
        <f t="shared" si="12"/>
        <v>20</v>
      </c>
      <c r="K84" s="117" t="str">
        <f t="shared" si="9"/>
        <v>$4.00</v>
      </c>
      <c r="L84" s="133" t="str">
        <f t="shared" si="10"/>
        <v>0</v>
      </c>
      <c r="M84" s="109">
        <f>Table220[[#This Row],[Regular Worked Hours (Excludes OT and nonworked STAT)]]+Table219[[#This Row],[Hours to Date - Cannot Exceed 640]]</f>
        <v>0</v>
      </c>
    </row>
    <row r="85" spans="1:13" s="110" customFormat="1" ht="30.75" customHeight="1" x14ac:dyDescent="0.25">
      <c r="A85" s="115">
        <f>'Information Sheet-COMPLETE 1st'!A92</f>
        <v>0</v>
      </c>
      <c r="B85" s="109">
        <f>'Information Sheet-COMPLETE 1st'!B92</f>
        <v>0</v>
      </c>
      <c r="C85" s="2"/>
      <c r="D85" s="7">
        <f>Table219[[#This Row],[Employee''s Essential Occupation; update if required]]</f>
        <v>0</v>
      </c>
      <c r="E85" s="118">
        <f t="shared" si="11"/>
        <v>1</v>
      </c>
      <c r="F85" s="118">
        <f t="shared" si="11"/>
        <v>0</v>
      </c>
      <c r="G85" s="82"/>
      <c r="H85" s="116">
        <f>Table219[[#This Row],[Hourly Rate             (no less than $13.71, no more than $20.00); update if required]]</f>
        <v>0</v>
      </c>
      <c r="I85" s="84">
        <v>0</v>
      </c>
      <c r="J85" s="117">
        <f t="shared" si="12"/>
        <v>20</v>
      </c>
      <c r="K85" s="117" t="str">
        <f t="shared" si="9"/>
        <v>$4.00</v>
      </c>
      <c r="L85" s="133" t="str">
        <f t="shared" si="10"/>
        <v>0</v>
      </c>
      <c r="M85" s="109">
        <f>Table220[[#This Row],[Regular Worked Hours (Excludes OT and nonworked STAT)]]+Table219[[#This Row],[Hours to Date - Cannot Exceed 640]]</f>
        <v>0</v>
      </c>
    </row>
    <row r="86" spans="1:13" s="110" customFormat="1" ht="30.75" customHeight="1" x14ac:dyDescent="0.25">
      <c r="A86" s="115">
        <f>'Information Sheet-COMPLETE 1st'!A93</f>
        <v>0</v>
      </c>
      <c r="B86" s="109">
        <f>'Information Sheet-COMPLETE 1st'!B93</f>
        <v>0</v>
      </c>
      <c r="C86" s="2"/>
      <c r="D86" s="7">
        <f>Table219[[#This Row],[Employee''s Essential Occupation; update if required]]</f>
        <v>0</v>
      </c>
      <c r="E86" s="118">
        <f t="shared" si="11"/>
        <v>1</v>
      </c>
      <c r="F86" s="118">
        <f t="shared" si="11"/>
        <v>0</v>
      </c>
      <c r="G86" s="82"/>
      <c r="H86" s="116">
        <f>Table219[[#This Row],[Hourly Rate             (no less than $13.71, no more than $20.00); update if required]]</f>
        <v>0</v>
      </c>
      <c r="I86" s="84">
        <v>0</v>
      </c>
      <c r="J86" s="117">
        <f t="shared" si="12"/>
        <v>20</v>
      </c>
      <c r="K86" s="117" t="str">
        <f t="shared" si="9"/>
        <v>$4.00</v>
      </c>
      <c r="L86" s="133" t="str">
        <f t="shared" si="10"/>
        <v>0</v>
      </c>
      <c r="M86" s="109">
        <f>Table220[[#This Row],[Regular Worked Hours (Excludes OT and nonworked STAT)]]+Table219[[#This Row],[Hours to Date - Cannot Exceed 640]]</f>
        <v>0</v>
      </c>
    </row>
    <row r="87" spans="1:13" s="110" customFormat="1" ht="30.75" customHeight="1" x14ac:dyDescent="0.25">
      <c r="A87" s="115">
        <f>'Information Sheet-COMPLETE 1st'!A94</f>
        <v>0</v>
      </c>
      <c r="B87" s="109">
        <f>'Information Sheet-COMPLETE 1st'!B94</f>
        <v>0</v>
      </c>
      <c r="C87" s="2"/>
      <c r="D87" s="7">
        <f>Table219[[#This Row],[Employee''s Essential Occupation; update if required]]</f>
        <v>0</v>
      </c>
      <c r="E87" s="118">
        <f t="shared" ref="E87:F102" si="13">E86</f>
        <v>1</v>
      </c>
      <c r="F87" s="118">
        <f t="shared" si="13"/>
        <v>0</v>
      </c>
      <c r="G87" s="82"/>
      <c r="H87" s="116">
        <f>Table219[[#This Row],[Hourly Rate             (no less than $13.71, no more than $20.00); update if required]]</f>
        <v>0</v>
      </c>
      <c r="I87" s="84">
        <v>0</v>
      </c>
      <c r="J87" s="117">
        <f t="shared" si="12"/>
        <v>20</v>
      </c>
      <c r="K87" s="117" t="str">
        <f t="shared" si="9"/>
        <v>$4.00</v>
      </c>
      <c r="L87" s="133" t="str">
        <f t="shared" si="10"/>
        <v>0</v>
      </c>
      <c r="M87" s="109">
        <f>Table220[[#This Row],[Regular Worked Hours (Excludes OT and nonworked STAT)]]+Table219[[#This Row],[Hours to Date - Cannot Exceed 640]]</f>
        <v>0</v>
      </c>
    </row>
    <row r="88" spans="1:13" s="110" customFormat="1" ht="30.75" customHeight="1" x14ac:dyDescent="0.25">
      <c r="A88" s="115">
        <f>'Information Sheet-COMPLETE 1st'!A95</f>
        <v>0</v>
      </c>
      <c r="B88" s="109">
        <f>'Information Sheet-COMPLETE 1st'!B95</f>
        <v>0</v>
      </c>
      <c r="C88" s="2"/>
      <c r="D88" s="7">
        <f>Table219[[#This Row],[Employee''s Essential Occupation; update if required]]</f>
        <v>0</v>
      </c>
      <c r="E88" s="118">
        <f t="shared" si="13"/>
        <v>1</v>
      </c>
      <c r="F88" s="118">
        <f t="shared" si="13"/>
        <v>0</v>
      </c>
      <c r="G88" s="82"/>
      <c r="H88" s="116">
        <f>Table219[[#This Row],[Hourly Rate             (no less than $13.71, no more than $20.00); update if required]]</f>
        <v>0</v>
      </c>
      <c r="I88" s="84">
        <v>0</v>
      </c>
      <c r="J88" s="117">
        <f t="shared" si="12"/>
        <v>20</v>
      </c>
      <c r="K88" s="117" t="str">
        <f t="shared" si="9"/>
        <v>$4.00</v>
      </c>
      <c r="L88" s="133" t="str">
        <f t="shared" si="10"/>
        <v>0</v>
      </c>
      <c r="M88" s="109">
        <f>Table220[[#This Row],[Regular Worked Hours (Excludes OT and nonworked STAT)]]+Table219[[#This Row],[Hours to Date - Cannot Exceed 640]]</f>
        <v>0</v>
      </c>
    </row>
    <row r="89" spans="1:13" s="110" customFormat="1" ht="30.75" customHeight="1" x14ac:dyDescent="0.25">
      <c r="A89" s="115">
        <f>'Information Sheet-COMPLETE 1st'!A96</f>
        <v>0</v>
      </c>
      <c r="B89" s="109">
        <f>'Information Sheet-COMPLETE 1st'!B96</f>
        <v>0</v>
      </c>
      <c r="C89" s="2"/>
      <c r="D89" s="7">
        <f>Table219[[#This Row],[Employee''s Essential Occupation; update if required]]</f>
        <v>0</v>
      </c>
      <c r="E89" s="118">
        <f t="shared" si="13"/>
        <v>1</v>
      </c>
      <c r="F89" s="118">
        <f t="shared" si="13"/>
        <v>0</v>
      </c>
      <c r="G89" s="82"/>
      <c r="H89" s="116">
        <f>Table219[[#This Row],[Hourly Rate             (no less than $13.71, no more than $20.00); update if required]]</f>
        <v>0</v>
      </c>
      <c r="I89" s="84">
        <v>0</v>
      </c>
      <c r="J89" s="117">
        <f t="shared" si="12"/>
        <v>20</v>
      </c>
      <c r="K89" s="117" t="str">
        <f t="shared" si="9"/>
        <v>$4.00</v>
      </c>
      <c r="L89" s="133" t="str">
        <f t="shared" si="10"/>
        <v>0</v>
      </c>
      <c r="M89" s="109">
        <f>Table220[[#This Row],[Regular Worked Hours (Excludes OT and nonworked STAT)]]+Table219[[#This Row],[Hours to Date - Cannot Exceed 640]]</f>
        <v>0</v>
      </c>
    </row>
    <row r="90" spans="1:13" s="110" customFormat="1" ht="30.75" customHeight="1" x14ac:dyDescent="0.25">
      <c r="A90" s="115">
        <f>'Information Sheet-COMPLETE 1st'!A97</f>
        <v>0</v>
      </c>
      <c r="B90" s="109">
        <f>'Information Sheet-COMPLETE 1st'!B97</f>
        <v>0</v>
      </c>
      <c r="C90" s="2"/>
      <c r="D90" s="7">
        <f>Table219[[#This Row],[Employee''s Essential Occupation; update if required]]</f>
        <v>0</v>
      </c>
      <c r="E90" s="118">
        <f t="shared" si="13"/>
        <v>1</v>
      </c>
      <c r="F90" s="118">
        <f t="shared" si="13"/>
        <v>0</v>
      </c>
      <c r="G90" s="82"/>
      <c r="H90" s="116">
        <f>Table219[[#This Row],[Hourly Rate             (no less than $13.71, no more than $20.00); update if required]]</f>
        <v>0</v>
      </c>
      <c r="I90" s="84">
        <v>0</v>
      </c>
      <c r="J90" s="117">
        <f t="shared" si="12"/>
        <v>20</v>
      </c>
      <c r="K90" s="117" t="str">
        <f t="shared" si="9"/>
        <v>$4.00</v>
      </c>
      <c r="L90" s="133" t="str">
        <f t="shared" si="10"/>
        <v>0</v>
      </c>
      <c r="M90" s="109">
        <f>Table220[[#This Row],[Regular Worked Hours (Excludes OT and nonworked STAT)]]+Table219[[#This Row],[Hours to Date - Cannot Exceed 640]]</f>
        <v>0</v>
      </c>
    </row>
    <row r="91" spans="1:13" s="110" customFormat="1" ht="30.75" customHeight="1" x14ac:dyDescent="0.25">
      <c r="A91" s="115">
        <f>'Information Sheet-COMPLETE 1st'!A98</f>
        <v>0</v>
      </c>
      <c r="B91" s="109">
        <f>'Information Sheet-COMPLETE 1st'!B98</f>
        <v>0</v>
      </c>
      <c r="C91" s="2"/>
      <c r="D91" s="7">
        <f>Table219[[#This Row],[Employee''s Essential Occupation; update if required]]</f>
        <v>0</v>
      </c>
      <c r="E91" s="118">
        <f t="shared" si="13"/>
        <v>1</v>
      </c>
      <c r="F91" s="118">
        <f t="shared" si="13"/>
        <v>0</v>
      </c>
      <c r="G91" s="82"/>
      <c r="H91" s="116">
        <f>Table219[[#This Row],[Hourly Rate             (no less than $13.71, no more than $20.00); update if required]]</f>
        <v>0</v>
      </c>
      <c r="I91" s="84">
        <v>0</v>
      </c>
      <c r="J91" s="117">
        <f t="shared" si="12"/>
        <v>20</v>
      </c>
      <c r="K91" s="117" t="str">
        <f t="shared" si="9"/>
        <v>$4.00</v>
      </c>
      <c r="L91" s="133" t="str">
        <f t="shared" si="10"/>
        <v>0</v>
      </c>
      <c r="M91" s="109">
        <f>Table220[[#This Row],[Regular Worked Hours (Excludes OT and nonworked STAT)]]+Table219[[#This Row],[Hours to Date - Cannot Exceed 640]]</f>
        <v>0</v>
      </c>
    </row>
    <row r="92" spans="1:13" s="110" customFormat="1" ht="30.75" customHeight="1" x14ac:dyDescent="0.25">
      <c r="A92" s="115">
        <f>'Information Sheet-COMPLETE 1st'!A99</f>
        <v>0</v>
      </c>
      <c r="B92" s="109">
        <f>'Information Sheet-COMPLETE 1st'!B99</f>
        <v>0</v>
      </c>
      <c r="C92" s="2"/>
      <c r="D92" s="7">
        <f>Table219[[#This Row],[Employee''s Essential Occupation; update if required]]</f>
        <v>0</v>
      </c>
      <c r="E92" s="118">
        <f t="shared" si="13"/>
        <v>1</v>
      </c>
      <c r="F92" s="118">
        <f t="shared" si="13"/>
        <v>0</v>
      </c>
      <c r="G92" s="82"/>
      <c r="H92" s="116">
        <f>Table219[[#This Row],[Hourly Rate             (no less than $13.71, no more than $20.00); update if required]]</f>
        <v>0</v>
      </c>
      <c r="I92" s="84">
        <v>0</v>
      </c>
      <c r="J92" s="117">
        <f t="shared" si="12"/>
        <v>20</v>
      </c>
      <c r="K92" s="117" t="str">
        <f t="shared" si="9"/>
        <v>$4.00</v>
      </c>
      <c r="L92" s="133" t="str">
        <f t="shared" si="10"/>
        <v>0</v>
      </c>
      <c r="M92" s="109">
        <f>Table220[[#This Row],[Regular Worked Hours (Excludes OT and nonworked STAT)]]+Table219[[#This Row],[Hours to Date - Cannot Exceed 640]]</f>
        <v>0</v>
      </c>
    </row>
    <row r="93" spans="1:13" s="110" customFormat="1" ht="30.75" customHeight="1" x14ac:dyDescent="0.25">
      <c r="A93" s="115">
        <f>'Information Sheet-COMPLETE 1st'!A100</f>
        <v>0</v>
      </c>
      <c r="B93" s="109">
        <f>'Information Sheet-COMPLETE 1st'!B100</f>
        <v>0</v>
      </c>
      <c r="C93" s="2"/>
      <c r="D93" s="7">
        <f>Table219[[#This Row],[Employee''s Essential Occupation; update if required]]</f>
        <v>0</v>
      </c>
      <c r="E93" s="118">
        <f t="shared" si="13"/>
        <v>1</v>
      </c>
      <c r="F93" s="118">
        <f t="shared" si="13"/>
        <v>0</v>
      </c>
      <c r="G93" s="82"/>
      <c r="H93" s="116">
        <f>Table219[[#This Row],[Hourly Rate             (no less than $13.71, no more than $20.00); update if required]]</f>
        <v>0</v>
      </c>
      <c r="I93" s="84">
        <v>0</v>
      </c>
      <c r="J93" s="117">
        <f t="shared" si="12"/>
        <v>20</v>
      </c>
      <c r="K93" s="117" t="str">
        <f t="shared" si="9"/>
        <v>$4.00</v>
      </c>
      <c r="L93" s="133" t="str">
        <f t="shared" si="10"/>
        <v>0</v>
      </c>
      <c r="M93" s="109">
        <f>Table220[[#This Row],[Regular Worked Hours (Excludes OT and nonworked STAT)]]+Table219[[#This Row],[Hours to Date - Cannot Exceed 640]]</f>
        <v>0</v>
      </c>
    </row>
    <row r="94" spans="1:13" s="110" customFormat="1" ht="30.75" customHeight="1" x14ac:dyDescent="0.25">
      <c r="A94" s="115">
        <f>'Information Sheet-COMPLETE 1st'!A101</f>
        <v>0</v>
      </c>
      <c r="B94" s="109">
        <f>'Information Sheet-COMPLETE 1st'!B101</f>
        <v>0</v>
      </c>
      <c r="C94" s="2"/>
      <c r="D94" s="7">
        <f>Table219[[#This Row],[Employee''s Essential Occupation; update if required]]</f>
        <v>0</v>
      </c>
      <c r="E94" s="118">
        <f t="shared" si="13"/>
        <v>1</v>
      </c>
      <c r="F94" s="118">
        <f t="shared" si="13"/>
        <v>0</v>
      </c>
      <c r="G94" s="82"/>
      <c r="H94" s="116">
        <f>Table219[[#This Row],[Hourly Rate             (no less than $13.71, no more than $20.00); update if required]]</f>
        <v>0</v>
      </c>
      <c r="I94" s="84">
        <v>0</v>
      </c>
      <c r="J94" s="117">
        <f t="shared" si="12"/>
        <v>20</v>
      </c>
      <c r="K94" s="117" t="str">
        <f t="shared" si="9"/>
        <v>$4.00</v>
      </c>
      <c r="L94" s="133" t="str">
        <f t="shared" si="10"/>
        <v>0</v>
      </c>
      <c r="M94" s="109">
        <f>Table220[[#This Row],[Regular Worked Hours (Excludes OT and nonworked STAT)]]+Table219[[#This Row],[Hours to Date - Cannot Exceed 640]]</f>
        <v>0</v>
      </c>
    </row>
    <row r="95" spans="1:13" s="110" customFormat="1" ht="30.75" customHeight="1" x14ac:dyDescent="0.25">
      <c r="A95" s="115">
        <f>'Information Sheet-COMPLETE 1st'!A102</f>
        <v>0</v>
      </c>
      <c r="B95" s="109">
        <f>'Information Sheet-COMPLETE 1st'!B102</f>
        <v>0</v>
      </c>
      <c r="C95" s="2"/>
      <c r="D95" s="7">
        <f>Table219[[#This Row],[Employee''s Essential Occupation; update if required]]</f>
        <v>0</v>
      </c>
      <c r="E95" s="118">
        <f t="shared" si="13"/>
        <v>1</v>
      </c>
      <c r="F95" s="118">
        <f t="shared" si="13"/>
        <v>0</v>
      </c>
      <c r="G95" s="82"/>
      <c r="H95" s="116">
        <f>Table219[[#This Row],[Hourly Rate             (no less than $13.71, no more than $20.00); update if required]]</f>
        <v>0</v>
      </c>
      <c r="I95" s="84">
        <v>0</v>
      </c>
      <c r="J95" s="117">
        <f t="shared" si="12"/>
        <v>20</v>
      </c>
      <c r="K95" s="117" t="str">
        <f t="shared" si="9"/>
        <v>$4.00</v>
      </c>
      <c r="L95" s="133" t="str">
        <f t="shared" si="10"/>
        <v>0</v>
      </c>
      <c r="M95" s="109">
        <f>Table220[[#This Row],[Regular Worked Hours (Excludes OT and nonworked STAT)]]+Table219[[#This Row],[Hours to Date - Cannot Exceed 640]]</f>
        <v>0</v>
      </c>
    </row>
    <row r="96" spans="1:13" s="110" customFormat="1" ht="30.75" customHeight="1" x14ac:dyDescent="0.25">
      <c r="A96" s="115">
        <f>'Information Sheet-COMPLETE 1st'!A103</f>
        <v>0</v>
      </c>
      <c r="B96" s="109">
        <f>'Information Sheet-COMPLETE 1st'!B103</f>
        <v>0</v>
      </c>
      <c r="C96" s="2"/>
      <c r="D96" s="7">
        <f>Table219[[#This Row],[Employee''s Essential Occupation; update if required]]</f>
        <v>0</v>
      </c>
      <c r="E96" s="118">
        <f t="shared" si="13"/>
        <v>1</v>
      </c>
      <c r="F96" s="118">
        <f t="shared" si="13"/>
        <v>0</v>
      </c>
      <c r="G96" s="82"/>
      <c r="H96" s="116">
        <f>Table219[[#This Row],[Hourly Rate             (no less than $13.71, no more than $20.00); update if required]]</f>
        <v>0</v>
      </c>
      <c r="I96" s="84">
        <v>0</v>
      </c>
      <c r="J96" s="117">
        <f t="shared" si="12"/>
        <v>20</v>
      </c>
      <c r="K96" s="117" t="str">
        <f t="shared" si="9"/>
        <v>$4.00</v>
      </c>
      <c r="L96" s="133" t="str">
        <f t="shared" si="10"/>
        <v>0</v>
      </c>
      <c r="M96" s="109">
        <f>Table220[[#This Row],[Regular Worked Hours (Excludes OT and nonworked STAT)]]+Table219[[#This Row],[Hours to Date - Cannot Exceed 640]]</f>
        <v>0</v>
      </c>
    </row>
    <row r="97" spans="1:13" s="110" customFormat="1" ht="30.75" customHeight="1" x14ac:dyDescent="0.25">
      <c r="A97" s="115">
        <f>'Information Sheet-COMPLETE 1st'!A104</f>
        <v>0</v>
      </c>
      <c r="B97" s="109">
        <f>'Information Sheet-COMPLETE 1st'!B104</f>
        <v>0</v>
      </c>
      <c r="C97" s="2"/>
      <c r="D97" s="7">
        <f>Table219[[#This Row],[Employee''s Essential Occupation; update if required]]</f>
        <v>0</v>
      </c>
      <c r="E97" s="118">
        <f t="shared" si="13"/>
        <v>1</v>
      </c>
      <c r="F97" s="118">
        <f t="shared" si="13"/>
        <v>0</v>
      </c>
      <c r="G97" s="82"/>
      <c r="H97" s="116">
        <f>Table219[[#This Row],[Hourly Rate             (no less than $13.71, no more than $20.00); update if required]]</f>
        <v>0</v>
      </c>
      <c r="I97" s="84">
        <v>0</v>
      </c>
      <c r="J97" s="117">
        <f t="shared" si="12"/>
        <v>20</v>
      </c>
      <c r="K97" s="117" t="str">
        <f t="shared" si="9"/>
        <v>$4.00</v>
      </c>
      <c r="L97" s="133" t="str">
        <f t="shared" si="10"/>
        <v>0</v>
      </c>
      <c r="M97" s="109">
        <f>Table220[[#This Row],[Regular Worked Hours (Excludes OT and nonworked STAT)]]+Table219[[#This Row],[Hours to Date - Cannot Exceed 640]]</f>
        <v>0</v>
      </c>
    </row>
    <row r="98" spans="1:13" s="110" customFormat="1" ht="30.75" customHeight="1" x14ac:dyDescent="0.25">
      <c r="A98" s="115">
        <f>'Information Sheet-COMPLETE 1st'!A105</f>
        <v>0</v>
      </c>
      <c r="B98" s="109">
        <f>'Information Sheet-COMPLETE 1st'!B105</f>
        <v>0</v>
      </c>
      <c r="C98" s="2"/>
      <c r="D98" s="7">
        <f>Table219[[#This Row],[Employee''s Essential Occupation; update if required]]</f>
        <v>0</v>
      </c>
      <c r="E98" s="118">
        <f t="shared" si="13"/>
        <v>1</v>
      </c>
      <c r="F98" s="118">
        <f t="shared" si="13"/>
        <v>0</v>
      </c>
      <c r="G98" s="82"/>
      <c r="H98" s="116">
        <f>Table219[[#This Row],[Hourly Rate             (no less than $13.71, no more than $20.00); update if required]]</f>
        <v>0</v>
      </c>
      <c r="I98" s="84">
        <v>0</v>
      </c>
      <c r="J98" s="117">
        <f t="shared" si="12"/>
        <v>20</v>
      </c>
      <c r="K98" s="117" t="str">
        <f t="shared" si="9"/>
        <v>$4.00</v>
      </c>
      <c r="L98" s="133" t="str">
        <f t="shared" si="10"/>
        <v>0</v>
      </c>
      <c r="M98" s="109">
        <f>Table220[[#This Row],[Regular Worked Hours (Excludes OT and nonworked STAT)]]+Table219[[#This Row],[Hours to Date - Cannot Exceed 640]]</f>
        <v>0</v>
      </c>
    </row>
    <row r="99" spans="1:13" s="110" customFormat="1" ht="30.75" customHeight="1" x14ac:dyDescent="0.25">
      <c r="A99" s="115">
        <f>'Information Sheet-COMPLETE 1st'!A106</f>
        <v>0</v>
      </c>
      <c r="B99" s="109">
        <f>'Information Sheet-COMPLETE 1st'!B106</f>
        <v>0</v>
      </c>
      <c r="C99" s="2"/>
      <c r="D99" s="7">
        <f>Table219[[#This Row],[Employee''s Essential Occupation; update if required]]</f>
        <v>0</v>
      </c>
      <c r="E99" s="118">
        <f t="shared" si="13"/>
        <v>1</v>
      </c>
      <c r="F99" s="118">
        <f t="shared" si="13"/>
        <v>0</v>
      </c>
      <c r="G99" s="82"/>
      <c r="H99" s="116">
        <f>Table219[[#This Row],[Hourly Rate             (no less than $13.71, no more than $20.00); update if required]]</f>
        <v>0</v>
      </c>
      <c r="I99" s="84">
        <v>0</v>
      </c>
      <c r="J99" s="117">
        <f t="shared" si="12"/>
        <v>20</v>
      </c>
      <c r="K99" s="117" t="str">
        <f t="shared" si="9"/>
        <v>$4.00</v>
      </c>
      <c r="L99" s="133" t="str">
        <f t="shared" si="10"/>
        <v>0</v>
      </c>
      <c r="M99" s="109">
        <f>Table220[[#This Row],[Regular Worked Hours (Excludes OT and nonworked STAT)]]+Table219[[#This Row],[Hours to Date - Cannot Exceed 640]]</f>
        <v>0</v>
      </c>
    </row>
    <row r="100" spans="1:13" s="110" customFormat="1" ht="30.75" customHeight="1" x14ac:dyDescent="0.25">
      <c r="A100" s="115">
        <f>'Information Sheet-COMPLETE 1st'!A107</f>
        <v>0</v>
      </c>
      <c r="B100" s="109">
        <f>'Information Sheet-COMPLETE 1st'!B107</f>
        <v>0</v>
      </c>
      <c r="C100" s="2"/>
      <c r="D100" s="7">
        <f>Table219[[#This Row],[Employee''s Essential Occupation; update if required]]</f>
        <v>0</v>
      </c>
      <c r="E100" s="118">
        <f t="shared" si="13"/>
        <v>1</v>
      </c>
      <c r="F100" s="118">
        <f t="shared" si="13"/>
        <v>0</v>
      </c>
      <c r="G100" s="82"/>
      <c r="H100" s="116">
        <f>Table219[[#This Row],[Hourly Rate             (no less than $13.71, no more than $20.00); update if required]]</f>
        <v>0</v>
      </c>
      <c r="I100" s="84">
        <v>0</v>
      </c>
      <c r="J100" s="117">
        <f t="shared" si="12"/>
        <v>20</v>
      </c>
      <c r="K100" s="117" t="str">
        <f t="shared" si="9"/>
        <v>$4.00</v>
      </c>
      <c r="L100" s="133" t="str">
        <f t="shared" si="10"/>
        <v>0</v>
      </c>
      <c r="M100" s="109">
        <f>Table220[[#This Row],[Regular Worked Hours (Excludes OT and nonworked STAT)]]+Table219[[#This Row],[Hours to Date - Cannot Exceed 640]]</f>
        <v>0</v>
      </c>
    </row>
    <row r="101" spans="1:13" s="110" customFormat="1" ht="30.75" customHeight="1" x14ac:dyDescent="0.25">
      <c r="A101" s="115">
        <f>'Information Sheet-COMPLETE 1st'!A108</f>
        <v>0</v>
      </c>
      <c r="B101" s="109">
        <f>'Information Sheet-COMPLETE 1st'!B108</f>
        <v>0</v>
      </c>
      <c r="C101" s="2"/>
      <c r="D101" s="7">
        <f>Table219[[#This Row],[Employee''s Essential Occupation; update if required]]</f>
        <v>0</v>
      </c>
      <c r="E101" s="118">
        <f t="shared" si="13"/>
        <v>1</v>
      </c>
      <c r="F101" s="118">
        <f t="shared" si="13"/>
        <v>0</v>
      </c>
      <c r="G101" s="82"/>
      <c r="H101" s="116">
        <f>Table219[[#This Row],[Hourly Rate             (no less than $13.71, no more than $20.00); update if required]]</f>
        <v>0</v>
      </c>
      <c r="I101" s="84">
        <v>0</v>
      </c>
      <c r="J101" s="117">
        <f t="shared" si="12"/>
        <v>20</v>
      </c>
      <c r="K101" s="117" t="str">
        <f t="shared" si="9"/>
        <v>$4.00</v>
      </c>
      <c r="L101" s="133" t="str">
        <f t="shared" si="10"/>
        <v>0</v>
      </c>
      <c r="M101" s="109">
        <f>Table220[[#This Row],[Regular Worked Hours (Excludes OT and nonworked STAT)]]+Table219[[#This Row],[Hours to Date - Cannot Exceed 640]]</f>
        <v>0</v>
      </c>
    </row>
    <row r="102" spans="1:13" s="110" customFormat="1" ht="30.75" customHeight="1" x14ac:dyDescent="0.25">
      <c r="A102" s="115">
        <f>'Information Sheet-COMPLETE 1st'!A109</f>
        <v>0</v>
      </c>
      <c r="B102" s="109">
        <f>'Information Sheet-COMPLETE 1st'!B109</f>
        <v>0</v>
      </c>
      <c r="C102" s="2"/>
      <c r="D102" s="7">
        <f>Table219[[#This Row],[Employee''s Essential Occupation; update if required]]</f>
        <v>0</v>
      </c>
      <c r="E102" s="118">
        <f t="shared" si="13"/>
        <v>1</v>
      </c>
      <c r="F102" s="118">
        <f t="shared" si="13"/>
        <v>0</v>
      </c>
      <c r="G102" s="82"/>
      <c r="H102" s="116">
        <f>Table219[[#This Row],[Hourly Rate             (no less than $13.71, no more than $20.00); update if required]]</f>
        <v>0</v>
      </c>
      <c r="I102" s="84">
        <v>0</v>
      </c>
      <c r="J102" s="117">
        <f t="shared" si="12"/>
        <v>20</v>
      </c>
      <c r="K102" s="117" t="str">
        <f t="shared" ref="K102:K106" si="14">IF(AND(J102&lt;=3.99,L109&gt;(-100)),J102,"$4.00")</f>
        <v>$4.00</v>
      </c>
      <c r="L102" s="133" t="str">
        <f t="shared" ref="L102:L106" si="15">IF(OR(H102&gt;19.99,H102&lt;13.71),"0",I102*K102)</f>
        <v>0</v>
      </c>
      <c r="M102" s="109">
        <f>Table220[[#This Row],[Regular Worked Hours (Excludes OT and nonworked STAT)]]+Table219[[#This Row],[Hours to Date - Cannot Exceed 640]]</f>
        <v>0</v>
      </c>
    </row>
    <row r="103" spans="1:13" s="110" customFormat="1" ht="30.75" customHeight="1" x14ac:dyDescent="0.25">
      <c r="A103" s="115">
        <f>'Information Sheet-COMPLETE 1st'!A110</f>
        <v>0</v>
      </c>
      <c r="B103" s="109">
        <f>'Information Sheet-COMPLETE 1st'!B110</f>
        <v>0</v>
      </c>
      <c r="C103" s="2"/>
      <c r="D103" s="7">
        <f>Table219[[#This Row],[Employee''s Essential Occupation; update if required]]</f>
        <v>0</v>
      </c>
      <c r="E103" s="118">
        <f t="shared" ref="E103:F106" si="16">E102</f>
        <v>1</v>
      </c>
      <c r="F103" s="118">
        <f t="shared" si="16"/>
        <v>0</v>
      </c>
      <c r="G103" s="82"/>
      <c r="H103" s="116">
        <f>Table219[[#This Row],[Hourly Rate             (no less than $13.71, no more than $20.00); update if required]]</f>
        <v>0</v>
      </c>
      <c r="I103" s="84">
        <v>0</v>
      </c>
      <c r="J103" s="117">
        <f t="shared" si="12"/>
        <v>20</v>
      </c>
      <c r="K103" s="117" t="str">
        <f t="shared" si="14"/>
        <v>$4.00</v>
      </c>
      <c r="L103" s="133" t="str">
        <f t="shared" si="15"/>
        <v>0</v>
      </c>
      <c r="M103" s="109">
        <f>Table220[[#This Row],[Regular Worked Hours (Excludes OT and nonworked STAT)]]+Table219[[#This Row],[Hours to Date - Cannot Exceed 640]]</f>
        <v>0</v>
      </c>
    </row>
    <row r="104" spans="1:13" s="110" customFormat="1" ht="30.75" customHeight="1" x14ac:dyDescent="0.25">
      <c r="A104" s="115">
        <f>'Information Sheet-COMPLETE 1st'!A111</f>
        <v>0</v>
      </c>
      <c r="B104" s="109">
        <f>'Information Sheet-COMPLETE 1st'!B111</f>
        <v>0</v>
      </c>
      <c r="C104" s="2"/>
      <c r="D104" s="7">
        <f>Table219[[#This Row],[Employee''s Essential Occupation; update if required]]</f>
        <v>0</v>
      </c>
      <c r="E104" s="118">
        <f t="shared" si="16"/>
        <v>1</v>
      </c>
      <c r="F104" s="118">
        <f t="shared" si="16"/>
        <v>0</v>
      </c>
      <c r="G104" s="82"/>
      <c r="H104" s="116">
        <f>Table219[[#This Row],[Hourly Rate             (no less than $13.71, no more than $20.00); update if required]]</f>
        <v>0</v>
      </c>
      <c r="I104" s="84">
        <v>0</v>
      </c>
      <c r="J104" s="117">
        <f t="shared" si="12"/>
        <v>20</v>
      </c>
      <c r="K104" s="117" t="str">
        <f t="shared" si="14"/>
        <v>$4.00</v>
      </c>
      <c r="L104" s="133" t="str">
        <f t="shared" si="15"/>
        <v>0</v>
      </c>
      <c r="M104" s="109">
        <f>Table220[[#This Row],[Regular Worked Hours (Excludes OT and nonworked STAT)]]+Table219[[#This Row],[Hours to Date - Cannot Exceed 640]]</f>
        <v>0</v>
      </c>
    </row>
    <row r="105" spans="1:13" s="110" customFormat="1" ht="30.75" customHeight="1" x14ac:dyDescent="0.25">
      <c r="A105" s="115">
        <f>'Information Sheet-COMPLETE 1st'!A112</f>
        <v>0</v>
      </c>
      <c r="B105" s="109">
        <f>'Information Sheet-COMPLETE 1st'!B112</f>
        <v>0</v>
      </c>
      <c r="C105" s="2"/>
      <c r="D105" s="7">
        <f>Table219[[#This Row],[Employee''s Essential Occupation; update if required]]</f>
        <v>0</v>
      </c>
      <c r="E105" s="118">
        <f t="shared" si="16"/>
        <v>1</v>
      </c>
      <c r="F105" s="118">
        <f t="shared" si="16"/>
        <v>0</v>
      </c>
      <c r="G105" s="82"/>
      <c r="H105" s="116">
        <f>Table219[[#This Row],[Hourly Rate             (no less than $13.71, no more than $20.00); update if required]]</f>
        <v>0</v>
      </c>
      <c r="I105" s="84">
        <v>0</v>
      </c>
      <c r="J105" s="117">
        <f t="shared" si="12"/>
        <v>20</v>
      </c>
      <c r="K105" s="117" t="str">
        <f t="shared" si="14"/>
        <v>$4.00</v>
      </c>
      <c r="L105" s="133" t="str">
        <f t="shared" si="15"/>
        <v>0</v>
      </c>
      <c r="M105" s="109">
        <f>Table220[[#This Row],[Regular Worked Hours (Excludes OT and nonworked STAT)]]+Table219[[#This Row],[Hours to Date - Cannot Exceed 640]]</f>
        <v>0</v>
      </c>
    </row>
    <row r="106" spans="1:13" s="110" customFormat="1" ht="30.75" customHeight="1" x14ac:dyDescent="0.25">
      <c r="A106" s="115">
        <f>'Information Sheet-COMPLETE 1st'!A113</f>
        <v>0</v>
      </c>
      <c r="B106" s="109">
        <f>'Information Sheet-COMPLETE 1st'!B113</f>
        <v>0</v>
      </c>
      <c r="C106" s="2"/>
      <c r="D106" s="7">
        <f>Table219[[#This Row],[Employee''s Essential Occupation; update if required]]</f>
        <v>0</v>
      </c>
      <c r="E106" s="118">
        <f t="shared" si="16"/>
        <v>1</v>
      </c>
      <c r="F106" s="118">
        <f t="shared" si="16"/>
        <v>0</v>
      </c>
      <c r="G106" s="82"/>
      <c r="H106" s="116">
        <f>Table219[[#This Row],[Hourly Rate             (no less than $13.71, no more than $20.00); update if required]]</f>
        <v>0</v>
      </c>
      <c r="I106" s="84">
        <v>0</v>
      </c>
      <c r="J106" s="117">
        <f t="shared" si="12"/>
        <v>20</v>
      </c>
      <c r="K106" s="117" t="str">
        <f t="shared" si="14"/>
        <v>$4.00</v>
      </c>
      <c r="L106" s="133" t="str">
        <f t="shared" si="15"/>
        <v>0</v>
      </c>
      <c r="M106" s="109">
        <f>Table220[[#This Row],[Regular Worked Hours (Excludes OT and nonworked STAT)]]+Table219[[#This Row],[Hours to Date - Cannot Exceed 640]]</f>
        <v>0</v>
      </c>
    </row>
    <row r="107" spans="1:13" s="111" customFormat="1" ht="16.5" x14ac:dyDescent="0.3">
      <c r="C107" s="77"/>
      <c r="D107" s="77"/>
      <c r="E107" s="77"/>
      <c r="F107" s="155" t="s">
        <v>7</v>
      </c>
      <c r="G107" s="155"/>
      <c r="H107" s="155"/>
      <c r="I107" s="155"/>
      <c r="J107" s="155"/>
      <c r="K107" s="127"/>
      <c r="L107" s="112">
        <f>IF(F6&gt;44242, 0,SUM(L6:L106))</f>
        <v>0</v>
      </c>
    </row>
  </sheetData>
  <sheetProtection password="CDD8" sheet="1" formatCells="0" selectLockedCells="1" autoFilter="0"/>
  <mergeCells count="3">
    <mergeCell ref="B2:L2"/>
    <mergeCell ref="F107:J107"/>
    <mergeCell ref="A1:M1"/>
  </mergeCells>
  <conditionalFormatting sqref="H6:H106">
    <cfRule type="cellIs" dxfId="79" priority="3" operator="lessThan">
      <formula>13.71</formula>
    </cfRule>
    <cfRule type="cellIs" dxfId="78" priority="6" operator="greaterThan">
      <formula>19.99</formula>
    </cfRule>
    <cfRule type="cellIs" dxfId="77" priority="7" operator="greaterThan">
      <formula>20</formula>
    </cfRule>
  </conditionalFormatting>
  <conditionalFormatting sqref="C6:C106">
    <cfRule type="cellIs" dxfId="76" priority="5" operator="equal">
      <formula>"NO"</formula>
    </cfRule>
  </conditionalFormatting>
  <conditionalFormatting sqref="E6 F6">
    <cfRule type="cellIs" dxfId="75" priority="4" operator="lessThan">
      <formula>44119</formula>
    </cfRule>
  </conditionalFormatting>
  <conditionalFormatting sqref="M6:M106">
    <cfRule type="cellIs" dxfId="74" priority="2" operator="greaterThan">
      <formula>640</formula>
    </cfRule>
  </conditionalFormatting>
  <conditionalFormatting sqref="F6">
    <cfRule type="cellIs" dxfId="73" priority="1" operator="greaterThan">
      <formula>44242</formula>
    </cfRule>
  </conditionalFormatting>
  <hyperlinks>
    <hyperlink ref="A8:B8" r:id="rId1" display="Active/In Compliance with Corporate Affairs "/>
  </hyperlinks>
  <pageMargins left="0.7" right="0.7" top="0.75" bottom="0.75" header="0.3" footer="0.3"/>
  <pageSetup paperSize="5" scale="76" fitToHeight="0" orientation="landscape" r:id="rId2"/>
  <headerFooter>
    <oddHeader>&amp;A</oddHeader>
  </headerFooter>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LIST!$B$1:$B$55</xm:f>
          </x14:formula1>
          <xm:sqref>B110:B116</xm:sqref>
        </x14:dataValidation>
        <x14:dataValidation type="list" allowBlank="1" showInputMessage="1" showErrorMessage="1">
          <x14:formula1>
            <xm:f>LIST!$D$1:$D$2</xm:f>
          </x14:formula1>
          <xm:sqref>C6:C106</xm:sqref>
        </x14:dataValidation>
        <x14:dataValidation type="list" allowBlank="1" showInputMessage="1" showErrorMessage="1">
          <x14:formula1>
            <xm:f>LIST!$E$28:$E$29</xm:f>
          </x14:formula1>
          <xm:sqref>G6:G106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U105"/>
  <sheetViews>
    <sheetView zoomScale="80" zoomScaleNormal="80" workbookViewId="0">
      <pane xSplit="6" ySplit="17" topLeftCell="G18" activePane="bottomRight" state="frozen"/>
      <selection pane="topRight" activeCell="F1" sqref="F1"/>
      <selection pane="bottomLeft" activeCell="A17" sqref="A17"/>
      <selection pane="bottomRight" activeCell="U4" sqref="U4"/>
    </sheetView>
  </sheetViews>
  <sheetFormatPr defaultColWidth="9.140625" defaultRowHeight="15.75" x14ac:dyDescent="0.25"/>
  <cols>
    <col min="1" max="2" width="24.28515625" style="32" customWidth="1"/>
    <col min="3" max="3" width="21.140625" style="33" customWidth="1"/>
    <col min="4" max="4" width="21.140625" style="37" customWidth="1"/>
    <col min="5" max="5" width="21.140625" style="33" customWidth="1"/>
    <col min="6" max="6" width="21.140625" style="37" customWidth="1"/>
    <col min="7" max="7" width="21.140625" style="33" customWidth="1"/>
    <col min="8" max="8" width="21.140625" style="37" customWidth="1"/>
    <col min="9" max="9" width="21.140625" style="33" customWidth="1"/>
    <col min="10" max="10" width="21.140625" style="37" customWidth="1"/>
    <col min="11" max="11" width="21.140625" style="33" customWidth="1"/>
    <col min="12" max="12" width="21.140625" style="37" customWidth="1"/>
    <col min="13" max="13" width="21.140625" style="33" customWidth="1"/>
    <col min="14" max="14" width="21.140625" style="37" customWidth="1"/>
    <col min="15" max="15" width="21.140625" style="33" customWidth="1"/>
    <col min="16" max="16" width="21.140625" style="37" customWidth="1"/>
    <col min="17" max="17" width="21.140625" style="33" customWidth="1"/>
    <col min="18" max="18" width="21.140625" style="37" customWidth="1"/>
    <col min="19" max="19" width="24.42578125" style="33" customWidth="1"/>
    <col min="20" max="21" width="24.42578125" style="42" customWidth="1"/>
    <col min="22" max="16384" width="9.140625" style="33"/>
  </cols>
  <sheetData>
    <row r="1" spans="1:21" ht="39.75" customHeight="1" x14ac:dyDescent="0.35">
      <c r="A1" s="157" t="str">
        <f>'Payment Summary'!B3</f>
        <v>ENTER BUSINESS NAME HERE</v>
      </c>
      <c r="B1" s="157"/>
      <c r="C1" s="157"/>
      <c r="D1" s="157"/>
      <c r="E1" s="157"/>
      <c r="F1" s="74"/>
      <c r="G1" s="74"/>
      <c r="H1" s="74"/>
      <c r="I1" s="74"/>
      <c r="J1" s="74"/>
      <c r="K1" s="74"/>
      <c r="L1" s="74"/>
      <c r="M1" s="74"/>
      <c r="N1" s="74"/>
      <c r="O1" s="74"/>
      <c r="P1" s="74"/>
      <c r="Q1" s="74"/>
      <c r="R1" s="74"/>
      <c r="S1" s="74"/>
      <c r="T1" s="74"/>
      <c r="U1" s="74"/>
    </row>
    <row r="2" spans="1:21" s="36" customFormat="1" ht="21" x14ac:dyDescent="0.35">
      <c r="C2" s="160">
        <f>'Period One'!E6</f>
        <v>0</v>
      </c>
      <c r="D2" s="161"/>
      <c r="E2" s="162">
        <f>'Period Two'!E6</f>
        <v>1</v>
      </c>
      <c r="F2" s="161"/>
      <c r="G2" s="158">
        <f>'Period Three'!D14</f>
        <v>0</v>
      </c>
      <c r="H2" s="161"/>
      <c r="I2" s="158">
        <f>'Period Four'!D14</f>
        <v>0</v>
      </c>
      <c r="J2" s="161"/>
      <c r="K2" s="158">
        <f>'Period Five'!D14</f>
        <v>0</v>
      </c>
      <c r="L2" s="161"/>
      <c r="M2" s="158">
        <f>'Period Six'!D14</f>
        <v>0</v>
      </c>
      <c r="N2" s="159"/>
      <c r="O2" s="158">
        <f>'Period Seven'!D14</f>
        <v>0</v>
      </c>
      <c r="P2" s="159"/>
      <c r="Q2" s="158">
        <f>'Period Eight'!D14</f>
        <v>0</v>
      </c>
      <c r="R2" s="159"/>
      <c r="T2" s="40"/>
      <c r="U2" s="40"/>
    </row>
    <row r="3" spans="1:21" s="39" customFormat="1" ht="84" x14ac:dyDescent="0.35">
      <c r="A3" s="38" t="s">
        <v>95</v>
      </c>
      <c r="B3" s="38" t="s">
        <v>101</v>
      </c>
      <c r="C3" s="38" t="s">
        <v>24</v>
      </c>
      <c r="D3" s="43" t="s">
        <v>25</v>
      </c>
      <c r="E3" s="38" t="s">
        <v>26</v>
      </c>
      <c r="F3" s="43" t="s">
        <v>27</v>
      </c>
      <c r="G3" s="38" t="s">
        <v>28</v>
      </c>
      <c r="H3" s="43" t="s">
        <v>29</v>
      </c>
      <c r="I3" s="38" t="s">
        <v>30</v>
      </c>
      <c r="J3" s="43" t="s">
        <v>31</v>
      </c>
      <c r="K3" s="38" t="s">
        <v>32</v>
      </c>
      <c r="L3" s="43" t="s">
        <v>33</v>
      </c>
      <c r="M3" s="38" t="s">
        <v>34</v>
      </c>
      <c r="N3" s="43" t="s">
        <v>35</v>
      </c>
      <c r="O3" s="38" t="s">
        <v>36</v>
      </c>
      <c r="P3" s="43" t="s">
        <v>37</v>
      </c>
      <c r="Q3" s="38" t="s">
        <v>38</v>
      </c>
      <c r="R3" s="43" t="s">
        <v>39</v>
      </c>
      <c r="S3" s="38" t="s">
        <v>109</v>
      </c>
      <c r="T3" s="41" t="s">
        <v>40</v>
      </c>
      <c r="U3" s="41" t="s">
        <v>115</v>
      </c>
    </row>
    <row r="4" spans="1:21" x14ac:dyDescent="0.25">
      <c r="A4" s="32">
        <f>'Information Sheet-COMPLETE 1st'!A13</f>
        <v>0</v>
      </c>
      <c r="B4" s="32">
        <f>'Information Sheet-COMPLETE 1st'!B13</f>
        <v>0</v>
      </c>
      <c r="C4" s="34">
        <f>'Period One'!I6</f>
        <v>0</v>
      </c>
      <c r="D4" s="37" t="str">
        <f>'Period One'!L6</f>
        <v>0</v>
      </c>
      <c r="E4" s="34">
        <f>'Period Two'!I6</f>
        <v>0</v>
      </c>
      <c r="F4" s="37" t="str">
        <f>'Period Two'!L6</f>
        <v>0</v>
      </c>
      <c r="G4" s="34">
        <f>'Period Three'!I6</f>
        <v>0</v>
      </c>
      <c r="H4" s="37" t="str">
        <f>'Period Three'!L6</f>
        <v>0</v>
      </c>
      <c r="I4" s="34">
        <f>'Period Four'!I6</f>
        <v>0</v>
      </c>
      <c r="J4" s="37" t="str">
        <f>'Period Four'!L6</f>
        <v>0</v>
      </c>
      <c r="K4" s="34">
        <f>'Period Five'!I6</f>
        <v>0</v>
      </c>
      <c r="L4" s="37" t="str">
        <f>'Period Five'!L6</f>
        <v>0</v>
      </c>
      <c r="M4" s="35">
        <f>'Period Six'!I6</f>
        <v>0</v>
      </c>
      <c r="N4" s="37" t="str">
        <f>'Period Six'!L6</f>
        <v>0</v>
      </c>
      <c r="O4" s="34">
        <f>'Period Seven'!I6</f>
        <v>0</v>
      </c>
      <c r="P4" s="37" t="str">
        <f>'Period Seven'!L6</f>
        <v>0</v>
      </c>
      <c r="Q4" s="34">
        <f>'Period Eight'!I6</f>
        <v>0</v>
      </c>
      <c r="R4" s="37" t="str">
        <f>'Period Eight'!L6</f>
        <v>0</v>
      </c>
      <c r="S4" s="34">
        <f>Table11[[#This Row],[Period 1 Hours]]+Table11[[#This Row],[Period 2 Hours ]]+Table11[[#This Row],[Period 3 Hours]]+Table11[[#This Row],[Period 4 Hours]]+Table11[[#This Row],[Period 5 Hours]]+Table11[[#This Row],[Period 6 Hours]]+Table11[[#This Row],[Period 7 Hours]]+Table11[[#This Row],[Period 8 Hours]]</f>
        <v>0</v>
      </c>
      <c r="T4" s="42">
        <f>Table11[[#This Row],[Period 1 Subsidy ]]+Table11[[#This Row],[Period 2 Subsidy ]]+Table11[[#This Row],[Period 3 Subsidy ]]+Table11[[#This Row],[Period 4 Subsidy ]]+Table11[[#This Row],[Period 5 Subsidy ]]+Table11[[#This Row],[Period 6 Subsidy ]]+Table11[[#This Row],[Period 7 Subsidy ]]+Table11[[#This Row],[Period 8 Subsidy ]]</f>
        <v>0</v>
      </c>
      <c r="U4" s="42">
        <f>IF(Table11[[#This Row],[Total Rebate for Employee]]&gt;0.01, 100,0)</f>
        <v>0</v>
      </c>
    </row>
    <row r="5" spans="1:21" x14ac:dyDescent="0.25">
      <c r="A5" s="32">
        <f>'Information Sheet-COMPLETE 1st'!A14</f>
        <v>0</v>
      </c>
      <c r="B5" s="32">
        <f>'Information Sheet-COMPLETE 1st'!B14</f>
        <v>0</v>
      </c>
      <c r="C5" s="34">
        <f>'Period One'!I7</f>
        <v>0</v>
      </c>
      <c r="D5" s="37" t="str">
        <f>'Period One'!L7</f>
        <v>0</v>
      </c>
      <c r="E5" s="34">
        <f>'Period Two'!I7</f>
        <v>0</v>
      </c>
      <c r="F5" s="37" t="str">
        <f>'Period Two'!L7</f>
        <v>0</v>
      </c>
      <c r="G5" s="34">
        <f>'Period Three'!I7</f>
        <v>0</v>
      </c>
      <c r="H5" s="37" t="str">
        <f>'Period Three'!L7</f>
        <v>0</v>
      </c>
      <c r="I5" s="34">
        <f>'Period Four'!I7</f>
        <v>0</v>
      </c>
      <c r="J5" s="37" t="str">
        <f>'Period Four'!L7</f>
        <v>0</v>
      </c>
      <c r="K5" s="34">
        <f>'Period Five'!I7</f>
        <v>0</v>
      </c>
      <c r="L5" s="37" t="str">
        <f>'Period Five'!L7</f>
        <v>0</v>
      </c>
      <c r="M5" s="35">
        <f>'Period Six'!I7</f>
        <v>0</v>
      </c>
      <c r="N5" s="37" t="str">
        <f>'Period Six'!L7</f>
        <v>0</v>
      </c>
      <c r="O5" s="34">
        <f>'Period Seven'!I7</f>
        <v>0</v>
      </c>
      <c r="P5" s="37" t="str">
        <f>'Period Seven'!L7</f>
        <v>0</v>
      </c>
      <c r="Q5" s="34">
        <f>'Period Eight'!I7</f>
        <v>0</v>
      </c>
      <c r="R5" s="37" t="str">
        <f>'Period Eight'!L7</f>
        <v>0</v>
      </c>
      <c r="S5" s="34">
        <f>Table11[[#This Row],[Period 1 Hours]]+Table11[[#This Row],[Period 2 Hours ]]+Table11[[#This Row],[Period 3 Hours]]+Table11[[#This Row],[Period 4 Hours]]+Table11[[#This Row],[Period 5 Hours]]+Table11[[#This Row],[Period 6 Hours]]+Table11[[#This Row],[Period 7 Hours]]+Table11[[#This Row],[Period 8 Hours]]</f>
        <v>0</v>
      </c>
      <c r="T5" s="42">
        <f>Table11[[#This Row],[Period 1 Subsidy ]]+Table11[[#This Row],[Period 2 Subsidy ]]+Table11[[#This Row],[Period 3 Subsidy ]]+Table11[[#This Row],[Period 4 Subsidy ]]+Table11[[#This Row],[Period 5 Subsidy ]]+Table11[[#This Row],[Period 6 Subsidy ]]+Table11[[#This Row],[Period 7 Subsidy ]]+Table11[[#This Row],[Period 8 Subsidy ]]</f>
        <v>0</v>
      </c>
      <c r="U5" s="42">
        <f>IF(Table11[[#This Row],[Total Rebate for Employee]]&gt;0.01, 100,0)</f>
        <v>0</v>
      </c>
    </row>
    <row r="6" spans="1:21" x14ac:dyDescent="0.25">
      <c r="A6" s="32">
        <f>'Information Sheet-COMPLETE 1st'!A15</f>
        <v>0</v>
      </c>
      <c r="B6" s="32">
        <f>'Information Sheet-COMPLETE 1st'!B15</f>
        <v>0</v>
      </c>
      <c r="C6" s="34">
        <f>'Period One'!I8</f>
        <v>0</v>
      </c>
      <c r="D6" s="37" t="str">
        <f>'Period One'!L8</f>
        <v>0</v>
      </c>
      <c r="E6" s="34">
        <f>'Period Two'!I8</f>
        <v>0</v>
      </c>
      <c r="F6" s="37" t="str">
        <f>'Period Two'!L8</f>
        <v>0</v>
      </c>
      <c r="G6" s="34">
        <f>'Period Three'!I8</f>
        <v>0</v>
      </c>
      <c r="H6" s="37" t="str">
        <f>'Period Three'!L8</f>
        <v>0</v>
      </c>
      <c r="I6" s="34">
        <f>'Period Four'!I8</f>
        <v>0</v>
      </c>
      <c r="J6" s="37" t="str">
        <f>'Period Four'!L8</f>
        <v>0</v>
      </c>
      <c r="K6" s="34">
        <f>'Period Five'!I8</f>
        <v>0</v>
      </c>
      <c r="L6" s="37" t="str">
        <f>'Period Five'!L8</f>
        <v>0</v>
      </c>
      <c r="M6" s="35">
        <f>'Period Six'!I8</f>
        <v>0</v>
      </c>
      <c r="N6" s="37" t="str">
        <f>'Period Six'!L8</f>
        <v>0</v>
      </c>
      <c r="O6" s="34">
        <f>'Period Seven'!I8</f>
        <v>0</v>
      </c>
      <c r="P6" s="37" t="str">
        <f>'Period Seven'!L8</f>
        <v>0</v>
      </c>
      <c r="Q6" s="34">
        <f>'Period Eight'!I8</f>
        <v>0</v>
      </c>
      <c r="R6" s="37" t="str">
        <f>'Period Eight'!L8</f>
        <v>0</v>
      </c>
      <c r="S6" s="34">
        <f>Table11[[#This Row],[Period 1 Hours]]+Table11[[#This Row],[Period 2 Hours ]]+Table11[[#This Row],[Period 3 Hours]]+Table11[[#This Row],[Period 4 Hours]]+Table11[[#This Row],[Period 5 Hours]]+Table11[[#This Row],[Period 6 Hours]]+Table11[[#This Row],[Period 7 Hours]]+Table11[[#This Row],[Period 8 Hours]]</f>
        <v>0</v>
      </c>
      <c r="T6" s="42">
        <f>Table11[[#This Row],[Period 1 Subsidy ]]+Table11[[#This Row],[Period 2 Subsidy ]]+Table11[[#This Row],[Period 3 Subsidy ]]+Table11[[#This Row],[Period 4 Subsidy ]]+Table11[[#This Row],[Period 5 Subsidy ]]+Table11[[#This Row],[Period 6 Subsidy ]]+Table11[[#This Row],[Period 7 Subsidy ]]+Table11[[#This Row],[Period 8 Subsidy ]]</f>
        <v>0</v>
      </c>
      <c r="U6" s="42">
        <f>IF(Table11[[#This Row],[Total Rebate for Employee]]&gt;0.01, 100,0)</f>
        <v>0</v>
      </c>
    </row>
    <row r="7" spans="1:21" x14ac:dyDescent="0.25">
      <c r="A7" s="32">
        <f>'Information Sheet-COMPLETE 1st'!A16</f>
        <v>0</v>
      </c>
      <c r="B7" s="32">
        <f>'Information Sheet-COMPLETE 1st'!B16</f>
        <v>0</v>
      </c>
      <c r="C7" s="34">
        <f>'Period One'!I9</f>
        <v>0</v>
      </c>
      <c r="D7" s="37" t="str">
        <f>'Period One'!L9</f>
        <v>0</v>
      </c>
      <c r="E7" s="34">
        <f>'Period Two'!I9</f>
        <v>0</v>
      </c>
      <c r="F7" s="37" t="str">
        <f>'Period Two'!L9</f>
        <v>0</v>
      </c>
      <c r="G7" s="34">
        <f>'Period Three'!I9</f>
        <v>0</v>
      </c>
      <c r="H7" s="37" t="str">
        <f>'Period Three'!L9</f>
        <v>0</v>
      </c>
      <c r="I7" s="34">
        <f>'Period Four'!I9</f>
        <v>0</v>
      </c>
      <c r="J7" s="37" t="str">
        <f>'Period Four'!L9</f>
        <v>0</v>
      </c>
      <c r="K7" s="34">
        <f>'Period Five'!I9</f>
        <v>0</v>
      </c>
      <c r="L7" s="37" t="str">
        <f>'Period Five'!L9</f>
        <v>0</v>
      </c>
      <c r="M7" s="35">
        <f>'Period Six'!I9</f>
        <v>0</v>
      </c>
      <c r="N7" s="37" t="str">
        <f>'Period Six'!L9</f>
        <v>0</v>
      </c>
      <c r="O7" s="34">
        <f>'Period Seven'!I9</f>
        <v>0</v>
      </c>
      <c r="P7" s="37" t="str">
        <f>'Period Seven'!L9</f>
        <v>0</v>
      </c>
      <c r="Q7" s="34">
        <f>'Period Eight'!I9</f>
        <v>0</v>
      </c>
      <c r="R7" s="37" t="str">
        <f>'Period Eight'!L9</f>
        <v>0</v>
      </c>
      <c r="S7" s="34">
        <f>Table11[[#This Row],[Period 1 Hours]]+Table11[[#This Row],[Period 2 Hours ]]+Table11[[#This Row],[Period 3 Hours]]+Table11[[#This Row],[Period 4 Hours]]+Table11[[#This Row],[Period 5 Hours]]+Table11[[#This Row],[Period 6 Hours]]+Table11[[#This Row],[Period 7 Hours]]+Table11[[#This Row],[Period 8 Hours]]</f>
        <v>0</v>
      </c>
      <c r="T7" s="42">
        <f>Table11[[#This Row],[Period 1 Subsidy ]]+Table11[[#This Row],[Period 2 Subsidy ]]+Table11[[#This Row],[Period 3 Subsidy ]]+Table11[[#This Row],[Period 4 Subsidy ]]+Table11[[#This Row],[Period 5 Subsidy ]]+Table11[[#This Row],[Period 6 Subsidy ]]+Table11[[#This Row],[Period 7 Subsidy ]]+Table11[[#This Row],[Period 8 Subsidy ]]</f>
        <v>0</v>
      </c>
      <c r="U7" s="42">
        <f>IF(Table11[[#This Row],[Total Rebate for Employee]]&gt;0.01, 100,0)</f>
        <v>0</v>
      </c>
    </row>
    <row r="8" spans="1:21" x14ac:dyDescent="0.25">
      <c r="A8" s="32">
        <f>'Information Sheet-COMPLETE 1st'!A17</f>
        <v>0</v>
      </c>
      <c r="B8" s="32">
        <f>'Information Sheet-COMPLETE 1st'!B17</f>
        <v>0</v>
      </c>
      <c r="C8" s="34">
        <f>'Period One'!I10</f>
        <v>0</v>
      </c>
      <c r="D8" s="37" t="str">
        <f>'Period One'!L10</f>
        <v>0</v>
      </c>
      <c r="E8" s="34">
        <f>'Period Two'!I10</f>
        <v>0</v>
      </c>
      <c r="F8" s="37" t="str">
        <f>'Period Two'!L10</f>
        <v>0</v>
      </c>
      <c r="G8" s="34">
        <f>'Period Three'!I10</f>
        <v>0</v>
      </c>
      <c r="H8" s="37" t="str">
        <f>'Period Three'!L10</f>
        <v>0</v>
      </c>
      <c r="I8" s="34">
        <f>'Period Four'!I10</f>
        <v>0</v>
      </c>
      <c r="J8" s="37" t="str">
        <f>'Period Four'!L10</f>
        <v>0</v>
      </c>
      <c r="K8" s="34">
        <f>'Period Five'!I10</f>
        <v>0</v>
      </c>
      <c r="L8" s="37" t="str">
        <f>'Period Five'!L10</f>
        <v>0</v>
      </c>
      <c r="M8" s="35">
        <f>'Period Six'!I10</f>
        <v>0</v>
      </c>
      <c r="N8" s="37" t="str">
        <f>'Period Six'!L10</f>
        <v>0</v>
      </c>
      <c r="O8" s="34">
        <f>'Period Seven'!I10</f>
        <v>0</v>
      </c>
      <c r="P8" s="37" t="str">
        <f>'Period Seven'!L10</f>
        <v>0</v>
      </c>
      <c r="Q8" s="34">
        <f>'Period Eight'!I10</f>
        <v>0</v>
      </c>
      <c r="R8" s="37" t="str">
        <f>'Period Eight'!L10</f>
        <v>0</v>
      </c>
      <c r="S8" s="34">
        <f>Table11[[#This Row],[Period 1 Hours]]+Table11[[#This Row],[Period 2 Hours ]]+Table11[[#This Row],[Period 3 Hours]]+Table11[[#This Row],[Period 4 Hours]]+Table11[[#This Row],[Period 5 Hours]]+Table11[[#This Row],[Period 6 Hours]]+Table11[[#This Row],[Period 7 Hours]]+Table11[[#This Row],[Period 8 Hours]]</f>
        <v>0</v>
      </c>
      <c r="T8" s="42">
        <f>Table11[[#This Row],[Period 1 Subsidy ]]+Table11[[#This Row],[Period 2 Subsidy ]]+Table11[[#This Row],[Period 3 Subsidy ]]+Table11[[#This Row],[Period 4 Subsidy ]]+Table11[[#This Row],[Period 5 Subsidy ]]+Table11[[#This Row],[Period 6 Subsidy ]]+Table11[[#This Row],[Period 7 Subsidy ]]+Table11[[#This Row],[Period 8 Subsidy ]]</f>
        <v>0</v>
      </c>
      <c r="U8" s="42">
        <f>IF(Table11[[#This Row],[Total Rebate for Employee]]&gt;0.01, 100,0)</f>
        <v>0</v>
      </c>
    </row>
    <row r="9" spans="1:21" x14ac:dyDescent="0.25">
      <c r="A9" s="32">
        <f>'Information Sheet-COMPLETE 1st'!A18</f>
        <v>0</v>
      </c>
      <c r="B9" s="32">
        <f>'Information Sheet-COMPLETE 1st'!B18</f>
        <v>0</v>
      </c>
      <c r="C9" s="34">
        <f>'Period One'!I11</f>
        <v>0</v>
      </c>
      <c r="D9" s="37" t="str">
        <f>'Period One'!L11</f>
        <v>0</v>
      </c>
      <c r="E9" s="34">
        <f>'Period Two'!I11</f>
        <v>0</v>
      </c>
      <c r="F9" s="37" t="str">
        <f>'Period Two'!L11</f>
        <v>0</v>
      </c>
      <c r="G9" s="34">
        <f>'Period Three'!I11</f>
        <v>0</v>
      </c>
      <c r="H9" s="37" t="str">
        <f>'Period Three'!L11</f>
        <v>0</v>
      </c>
      <c r="I9" s="34">
        <f>'Period Four'!I11</f>
        <v>0</v>
      </c>
      <c r="J9" s="37" t="str">
        <f>'Period Four'!L11</f>
        <v>0</v>
      </c>
      <c r="K9" s="34">
        <f>'Period Five'!I11</f>
        <v>0</v>
      </c>
      <c r="L9" s="37" t="str">
        <f>'Period Five'!L11</f>
        <v>0</v>
      </c>
      <c r="M9" s="35">
        <f>'Period Six'!I11</f>
        <v>0</v>
      </c>
      <c r="N9" s="37" t="str">
        <f>'Period Six'!L11</f>
        <v>0</v>
      </c>
      <c r="O9" s="34">
        <f>'Period Seven'!I11</f>
        <v>0</v>
      </c>
      <c r="P9" s="37" t="str">
        <f>'Period Seven'!L11</f>
        <v>0</v>
      </c>
      <c r="Q9" s="34">
        <f>'Period Eight'!I11</f>
        <v>0</v>
      </c>
      <c r="R9" s="37" t="str">
        <f>'Period Eight'!L11</f>
        <v>0</v>
      </c>
      <c r="S9" s="34">
        <f>Table11[[#This Row],[Period 1 Hours]]+Table11[[#This Row],[Period 2 Hours ]]+Table11[[#This Row],[Period 3 Hours]]+Table11[[#This Row],[Period 4 Hours]]+Table11[[#This Row],[Period 5 Hours]]+Table11[[#This Row],[Period 6 Hours]]+Table11[[#This Row],[Period 7 Hours]]+Table11[[#This Row],[Period 8 Hours]]</f>
        <v>0</v>
      </c>
      <c r="T9" s="42">
        <f>Table11[[#This Row],[Period 1 Subsidy ]]+Table11[[#This Row],[Period 2 Subsidy ]]+Table11[[#This Row],[Period 3 Subsidy ]]+Table11[[#This Row],[Period 4 Subsidy ]]+Table11[[#This Row],[Period 5 Subsidy ]]+Table11[[#This Row],[Period 6 Subsidy ]]+Table11[[#This Row],[Period 7 Subsidy ]]+Table11[[#This Row],[Period 8 Subsidy ]]</f>
        <v>0</v>
      </c>
      <c r="U9" s="42">
        <f>IF(Table11[[#This Row],[Total Rebate for Employee]]&gt;0.01, 100,0)</f>
        <v>0</v>
      </c>
    </row>
    <row r="10" spans="1:21" x14ac:dyDescent="0.25">
      <c r="A10" s="32">
        <f>'Information Sheet-COMPLETE 1st'!A19</f>
        <v>0</v>
      </c>
      <c r="B10" s="32">
        <f>'Information Sheet-COMPLETE 1st'!B19</f>
        <v>0</v>
      </c>
      <c r="C10" s="34">
        <f>'Period One'!I12</f>
        <v>0</v>
      </c>
      <c r="D10" s="37" t="str">
        <f>'Period One'!L12</f>
        <v>0</v>
      </c>
      <c r="E10" s="34">
        <f>'Period Two'!I12</f>
        <v>0</v>
      </c>
      <c r="F10" s="37" t="str">
        <f>'Period Two'!L12</f>
        <v>0</v>
      </c>
      <c r="G10" s="34">
        <f>'Period Three'!I12</f>
        <v>0</v>
      </c>
      <c r="H10" s="37" t="str">
        <f>'Period Three'!L12</f>
        <v>0</v>
      </c>
      <c r="I10" s="34">
        <f>'Period Four'!I12</f>
        <v>0</v>
      </c>
      <c r="J10" s="37" t="str">
        <f>'Period Four'!L12</f>
        <v>0</v>
      </c>
      <c r="K10" s="34">
        <f>'Period Five'!I12</f>
        <v>0</v>
      </c>
      <c r="L10" s="37" t="str">
        <f>'Period Five'!L12</f>
        <v>0</v>
      </c>
      <c r="M10" s="35">
        <f>'Period Six'!I12</f>
        <v>0</v>
      </c>
      <c r="N10" s="37" t="str">
        <f>'Period Six'!L12</f>
        <v>0</v>
      </c>
      <c r="O10" s="34">
        <f>'Period Seven'!I12</f>
        <v>0</v>
      </c>
      <c r="P10" s="37" t="str">
        <f>'Period Seven'!L12</f>
        <v>0</v>
      </c>
      <c r="Q10" s="34">
        <f>'Period Eight'!I12</f>
        <v>0</v>
      </c>
      <c r="R10" s="37" t="str">
        <f>'Period Eight'!L12</f>
        <v>0</v>
      </c>
      <c r="S10" s="34">
        <f>Table11[[#This Row],[Period 1 Hours]]+Table11[[#This Row],[Period 2 Hours ]]+Table11[[#This Row],[Period 3 Hours]]+Table11[[#This Row],[Period 4 Hours]]+Table11[[#This Row],[Period 5 Hours]]+Table11[[#This Row],[Period 6 Hours]]+Table11[[#This Row],[Period 7 Hours]]+Table11[[#This Row],[Period 8 Hours]]</f>
        <v>0</v>
      </c>
      <c r="T10" s="42">
        <f>Table11[[#This Row],[Period 1 Subsidy ]]+Table11[[#This Row],[Period 2 Subsidy ]]+Table11[[#This Row],[Period 3 Subsidy ]]+Table11[[#This Row],[Period 4 Subsidy ]]+Table11[[#This Row],[Period 5 Subsidy ]]+Table11[[#This Row],[Period 6 Subsidy ]]+Table11[[#This Row],[Period 7 Subsidy ]]+Table11[[#This Row],[Period 8 Subsidy ]]</f>
        <v>0</v>
      </c>
      <c r="U10" s="42">
        <f>IF(Table11[[#This Row],[Total Rebate for Employee]]&gt;0.01, 100,0)</f>
        <v>0</v>
      </c>
    </row>
    <row r="11" spans="1:21" x14ac:dyDescent="0.25">
      <c r="A11" s="32">
        <f>'Information Sheet-COMPLETE 1st'!A20</f>
        <v>0</v>
      </c>
      <c r="B11" s="32">
        <f>'Information Sheet-COMPLETE 1st'!B20</f>
        <v>0</v>
      </c>
      <c r="C11" s="34">
        <f>'Period One'!I13</f>
        <v>0</v>
      </c>
      <c r="D11" s="37" t="str">
        <f>'Period One'!L13</f>
        <v>0</v>
      </c>
      <c r="E11" s="34">
        <f>'Period Two'!I13</f>
        <v>0</v>
      </c>
      <c r="F11" s="37" t="str">
        <f>'Period Two'!L13</f>
        <v>0</v>
      </c>
      <c r="G11" s="34">
        <f>'Period Three'!I13</f>
        <v>0</v>
      </c>
      <c r="H11" s="37" t="str">
        <f>'Period Three'!L13</f>
        <v>0</v>
      </c>
      <c r="I11" s="34">
        <f>'Period Four'!I13</f>
        <v>0</v>
      </c>
      <c r="J11" s="37" t="str">
        <f>'Period Four'!L13</f>
        <v>0</v>
      </c>
      <c r="K11" s="34">
        <f>'Period Five'!I13</f>
        <v>0</v>
      </c>
      <c r="L11" s="37" t="str">
        <f>'Period Five'!L13</f>
        <v>0</v>
      </c>
      <c r="M11" s="35">
        <f>'Period Six'!I13</f>
        <v>0</v>
      </c>
      <c r="N11" s="37" t="str">
        <f>'Period Six'!L13</f>
        <v>0</v>
      </c>
      <c r="O11" s="34">
        <f>'Period Seven'!I13</f>
        <v>0</v>
      </c>
      <c r="P11" s="37" t="str">
        <f>'Period Seven'!L13</f>
        <v>0</v>
      </c>
      <c r="Q11" s="34">
        <f>'Period Eight'!I13</f>
        <v>0</v>
      </c>
      <c r="R11" s="37" t="str">
        <f>'Period Eight'!L13</f>
        <v>0</v>
      </c>
      <c r="S11" s="34">
        <f>Table11[[#This Row],[Period 1 Hours]]+Table11[[#This Row],[Period 2 Hours ]]+Table11[[#This Row],[Period 3 Hours]]+Table11[[#This Row],[Period 4 Hours]]+Table11[[#This Row],[Period 5 Hours]]+Table11[[#This Row],[Period 6 Hours]]+Table11[[#This Row],[Period 7 Hours]]+Table11[[#This Row],[Period 8 Hours]]</f>
        <v>0</v>
      </c>
      <c r="T11" s="42">
        <f>Table11[[#This Row],[Period 1 Subsidy ]]+Table11[[#This Row],[Period 2 Subsidy ]]+Table11[[#This Row],[Period 3 Subsidy ]]+Table11[[#This Row],[Period 4 Subsidy ]]+Table11[[#This Row],[Period 5 Subsidy ]]+Table11[[#This Row],[Period 6 Subsidy ]]+Table11[[#This Row],[Period 7 Subsidy ]]+Table11[[#This Row],[Period 8 Subsidy ]]</f>
        <v>0</v>
      </c>
      <c r="U11" s="42">
        <f>IF(Table11[[#This Row],[Total Rebate for Employee]]&gt;0.01, 100,0)</f>
        <v>0</v>
      </c>
    </row>
    <row r="12" spans="1:21" x14ac:dyDescent="0.25">
      <c r="A12" s="32">
        <f>'Information Sheet-COMPLETE 1st'!A21</f>
        <v>0</v>
      </c>
      <c r="B12" s="32">
        <f>'Information Sheet-COMPLETE 1st'!B21</f>
        <v>0</v>
      </c>
      <c r="C12" s="34">
        <f>'Period One'!I14</f>
        <v>0</v>
      </c>
      <c r="D12" s="37" t="str">
        <f>'Period One'!L14</f>
        <v>0</v>
      </c>
      <c r="E12" s="34">
        <f>'Period Two'!I14</f>
        <v>0</v>
      </c>
      <c r="F12" s="37" t="str">
        <f>'Period Two'!L14</f>
        <v>0</v>
      </c>
      <c r="G12" s="34">
        <f>'Period Three'!I14</f>
        <v>0</v>
      </c>
      <c r="H12" s="37" t="str">
        <f>'Period Three'!L14</f>
        <v>0</v>
      </c>
      <c r="I12" s="34">
        <f>'Period Four'!I14</f>
        <v>0</v>
      </c>
      <c r="J12" s="37" t="str">
        <f>'Period Four'!L14</f>
        <v>0</v>
      </c>
      <c r="K12" s="34">
        <f>'Period Five'!I14</f>
        <v>0</v>
      </c>
      <c r="L12" s="37" t="str">
        <f>'Period Five'!L14</f>
        <v>0</v>
      </c>
      <c r="M12" s="35">
        <f>'Period Six'!I14</f>
        <v>0</v>
      </c>
      <c r="N12" s="37" t="str">
        <f>'Period Six'!L14</f>
        <v>0</v>
      </c>
      <c r="O12" s="34">
        <f>'Period Seven'!I14</f>
        <v>0</v>
      </c>
      <c r="P12" s="37" t="str">
        <f>'Period Seven'!L14</f>
        <v>0</v>
      </c>
      <c r="Q12" s="34">
        <f>'Period Eight'!I14</f>
        <v>0</v>
      </c>
      <c r="R12" s="37" t="str">
        <f>'Period Eight'!L14</f>
        <v>0</v>
      </c>
      <c r="S12" s="34">
        <f>Table11[[#This Row],[Period 1 Hours]]+Table11[[#This Row],[Period 2 Hours ]]+Table11[[#This Row],[Period 3 Hours]]+Table11[[#This Row],[Period 4 Hours]]+Table11[[#This Row],[Period 5 Hours]]+Table11[[#This Row],[Period 6 Hours]]+Table11[[#This Row],[Period 7 Hours]]+Table11[[#This Row],[Period 8 Hours]]</f>
        <v>0</v>
      </c>
      <c r="T12" s="42">
        <f>Table11[[#This Row],[Period 1 Subsidy ]]+Table11[[#This Row],[Period 2 Subsidy ]]+Table11[[#This Row],[Period 3 Subsidy ]]+Table11[[#This Row],[Period 4 Subsidy ]]+Table11[[#This Row],[Period 5 Subsidy ]]+Table11[[#This Row],[Period 6 Subsidy ]]+Table11[[#This Row],[Period 7 Subsidy ]]+Table11[[#This Row],[Period 8 Subsidy ]]</f>
        <v>0</v>
      </c>
      <c r="U12" s="42">
        <f>IF(Table11[[#This Row],[Total Rebate for Employee]]&gt;0.01, 100,0)</f>
        <v>0</v>
      </c>
    </row>
    <row r="13" spans="1:21" x14ac:dyDescent="0.25">
      <c r="A13" s="32">
        <f>'Information Sheet-COMPLETE 1st'!A22</f>
        <v>0</v>
      </c>
      <c r="B13" s="32">
        <f>'Information Sheet-COMPLETE 1st'!B22</f>
        <v>0</v>
      </c>
      <c r="C13" s="34">
        <f>'Period One'!I15</f>
        <v>0</v>
      </c>
      <c r="D13" s="37" t="str">
        <f>'Period One'!L15</f>
        <v>0</v>
      </c>
      <c r="E13" s="34">
        <f>'Period Two'!I15</f>
        <v>0</v>
      </c>
      <c r="F13" s="37" t="str">
        <f>'Period Two'!L15</f>
        <v>0</v>
      </c>
      <c r="G13" s="34">
        <f>'Period Three'!I15</f>
        <v>0</v>
      </c>
      <c r="H13" s="37" t="str">
        <f>'Period Three'!L15</f>
        <v>0</v>
      </c>
      <c r="I13" s="34">
        <f>'Period Four'!I15</f>
        <v>0</v>
      </c>
      <c r="J13" s="37" t="str">
        <f>'Period Four'!L15</f>
        <v>0</v>
      </c>
      <c r="K13" s="34">
        <f>'Period Five'!I15</f>
        <v>0</v>
      </c>
      <c r="L13" s="37" t="str">
        <f>'Period Five'!L15</f>
        <v>0</v>
      </c>
      <c r="M13" s="35">
        <f>'Period Six'!I15</f>
        <v>0</v>
      </c>
      <c r="N13" s="37" t="str">
        <f>'Period Six'!L15</f>
        <v>0</v>
      </c>
      <c r="O13" s="34">
        <f>'Period Seven'!I15</f>
        <v>0</v>
      </c>
      <c r="P13" s="37" t="str">
        <f>'Period Seven'!L15</f>
        <v>0</v>
      </c>
      <c r="Q13" s="34">
        <f>'Period Eight'!I15</f>
        <v>0</v>
      </c>
      <c r="R13" s="37" t="str">
        <f>'Period Eight'!L15</f>
        <v>0</v>
      </c>
      <c r="S13" s="34">
        <f>Table11[[#This Row],[Period 1 Hours]]+Table11[[#This Row],[Period 2 Hours ]]+Table11[[#This Row],[Period 3 Hours]]+Table11[[#This Row],[Period 4 Hours]]+Table11[[#This Row],[Period 5 Hours]]+Table11[[#This Row],[Period 6 Hours]]+Table11[[#This Row],[Period 7 Hours]]+Table11[[#This Row],[Period 8 Hours]]</f>
        <v>0</v>
      </c>
      <c r="T13" s="42">
        <f>Table11[[#This Row],[Period 1 Subsidy ]]+Table11[[#This Row],[Period 2 Subsidy ]]+Table11[[#This Row],[Period 3 Subsidy ]]+Table11[[#This Row],[Period 4 Subsidy ]]+Table11[[#This Row],[Period 5 Subsidy ]]+Table11[[#This Row],[Period 6 Subsidy ]]+Table11[[#This Row],[Period 7 Subsidy ]]+Table11[[#This Row],[Period 8 Subsidy ]]</f>
        <v>0</v>
      </c>
      <c r="U13" s="42">
        <f>IF(Table11[[#This Row],[Total Rebate for Employee]]&gt;0.01, 100,0)</f>
        <v>0</v>
      </c>
    </row>
    <row r="14" spans="1:21" x14ac:dyDescent="0.25">
      <c r="A14" s="32">
        <f>'Information Sheet-COMPLETE 1st'!A23</f>
        <v>0</v>
      </c>
      <c r="B14" s="32">
        <f>'Information Sheet-COMPLETE 1st'!B23</f>
        <v>0</v>
      </c>
      <c r="C14" s="34">
        <f>'Period One'!I16</f>
        <v>0</v>
      </c>
      <c r="D14" s="37" t="str">
        <f>'Period One'!L16</f>
        <v>0</v>
      </c>
      <c r="E14" s="34">
        <f>'Period Two'!I16</f>
        <v>0</v>
      </c>
      <c r="F14" s="37" t="str">
        <f>'Period Two'!L16</f>
        <v>0</v>
      </c>
      <c r="G14" s="34">
        <f>'Period Three'!I16</f>
        <v>0</v>
      </c>
      <c r="H14" s="37" t="str">
        <f>'Period Three'!L16</f>
        <v>0</v>
      </c>
      <c r="I14" s="34">
        <f>'Period Four'!I16</f>
        <v>0</v>
      </c>
      <c r="J14" s="37" t="str">
        <f>'Period Four'!L16</f>
        <v>0</v>
      </c>
      <c r="K14" s="34">
        <f>'Period Five'!I16</f>
        <v>0</v>
      </c>
      <c r="L14" s="37" t="str">
        <f>'Period Five'!L16</f>
        <v>0</v>
      </c>
      <c r="M14" s="35">
        <f>'Period Six'!I16</f>
        <v>0</v>
      </c>
      <c r="N14" s="37" t="str">
        <f>'Period Six'!L16</f>
        <v>0</v>
      </c>
      <c r="O14" s="34">
        <f>'Period Seven'!I16</f>
        <v>0</v>
      </c>
      <c r="P14" s="37" t="str">
        <f>'Period Seven'!L16</f>
        <v>0</v>
      </c>
      <c r="Q14" s="34">
        <f>'Period Eight'!I16</f>
        <v>0</v>
      </c>
      <c r="R14" s="37" t="str">
        <f>'Period Eight'!L16</f>
        <v>0</v>
      </c>
      <c r="S14" s="34">
        <f>Table11[[#This Row],[Period 1 Hours]]+Table11[[#This Row],[Period 2 Hours ]]+Table11[[#This Row],[Period 3 Hours]]+Table11[[#This Row],[Period 4 Hours]]+Table11[[#This Row],[Period 5 Hours]]+Table11[[#This Row],[Period 6 Hours]]+Table11[[#This Row],[Period 7 Hours]]+Table11[[#This Row],[Period 8 Hours]]</f>
        <v>0</v>
      </c>
      <c r="T14" s="42">
        <f>Table11[[#This Row],[Period 1 Subsidy ]]+Table11[[#This Row],[Period 2 Subsidy ]]+Table11[[#This Row],[Period 3 Subsidy ]]+Table11[[#This Row],[Period 4 Subsidy ]]+Table11[[#This Row],[Period 5 Subsidy ]]+Table11[[#This Row],[Period 6 Subsidy ]]+Table11[[#This Row],[Period 7 Subsidy ]]+Table11[[#This Row],[Period 8 Subsidy ]]</f>
        <v>0</v>
      </c>
      <c r="U14" s="42">
        <f>IF(Table11[[#This Row],[Total Rebate for Employee]]&gt;0.01, 100,0)</f>
        <v>0</v>
      </c>
    </row>
    <row r="15" spans="1:21" x14ac:dyDescent="0.25">
      <c r="A15" s="32">
        <f>'Information Sheet-COMPLETE 1st'!A24</f>
        <v>0</v>
      </c>
      <c r="B15" s="32">
        <f>'Information Sheet-COMPLETE 1st'!B24</f>
        <v>0</v>
      </c>
      <c r="C15" s="34">
        <f>'Period One'!I17</f>
        <v>0</v>
      </c>
      <c r="D15" s="37" t="str">
        <f>'Period One'!L17</f>
        <v>0</v>
      </c>
      <c r="E15" s="34">
        <f>'Period Two'!I17</f>
        <v>0</v>
      </c>
      <c r="F15" s="37" t="str">
        <f>'Period Two'!L17</f>
        <v>0</v>
      </c>
      <c r="G15" s="34">
        <f>'Period Three'!I17</f>
        <v>0</v>
      </c>
      <c r="H15" s="37" t="str">
        <f>'Period Three'!L17</f>
        <v>0</v>
      </c>
      <c r="I15" s="34">
        <f>'Period Four'!I17</f>
        <v>0</v>
      </c>
      <c r="J15" s="37" t="str">
        <f>'Period Four'!L17</f>
        <v>0</v>
      </c>
      <c r="K15" s="34">
        <f>'Period Five'!I17</f>
        <v>0</v>
      </c>
      <c r="L15" s="37" t="str">
        <f>'Period Five'!L17</f>
        <v>0</v>
      </c>
      <c r="M15" s="35">
        <f>'Period Six'!I17</f>
        <v>0</v>
      </c>
      <c r="N15" s="37" t="str">
        <f>'Period Six'!L17</f>
        <v>0</v>
      </c>
      <c r="O15" s="34">
        <f>'Period Seven'!I17</f>
        <v>0</v>
      </c>
      <c r="P15" s="37" t="str">
        <f>'Period Seven'!L17</f>
        <v>0</v>
      </c>
      <c r="Q15" s="34">
        <f>'Period Eight'!I17</f>
        <v>0</v>
      </c>
      <c r="R15" s="37" t="str">
        <f>'Period Eight'!L17</f>
        <v>0</v>
      </c>
      <c r="S15" s="34">
        <f>Table11[[#This Row],[Period 1 Hours]]+Table11[[#This Row],[Period 2 Hours ]]+Table11[[#This Row],[Period 3 Hours]]+Table11[[#This Row],[Period 4 Hours]]+Table11[[#This Row],[Period 5 Hours]]+Table11[[#This Row],[Period 6 Hours]]+Table11[[#This Row],[Period 7 Hours]]+Table11[[#This Row],[Period 8 Hours]]</f>
        <v>0</v>
      </c>
      <c r="T15" s="42">
        <f>Table11[[#This Row],[Period 1 Subsidy ]]+Table11[[#This Row],[Period 2 Subsidy ]]+Table11[[#This Row],[Period 3 Subsidy ]]+Table11[[#This Row],[Period 4 Subsidy ]]+Table11[[#This Row],[Period 5 Subsidy ]]+Table11[[#This Row],[Period 6 Subsidy ]]+Table11[[#This Row],[Period 7 Subsidy ]]+Table11[[#This Row],[Period 8 Subsidy ]]</f>
        <v>0</v>
      </c>
      <c r="U15" s="42">
        <f>IF(Table11[[#This Row],[Total Rebate for Employee]]&gt;0.01, 100,0)</f>
        <v>0</v>
      </c>
    </row>
    <row r="16" spans="1:21" x14ac:dyDescent="0.25">
      <c r="A16" s="32">
        <f>'Information Sheet-COMPLETE 1st'!A25</f>
        <v>0</v>
      </c>
      <c r="B16" s="32">
        <f>'Information Sheet-COMPLETE 1st'!B25</f>
        <v>0</v>
      </c>
      <c r="C16" s="34">
        <f>'Period One'!I18</f>
        <v>0</v>
      </c>
      <c r="D16" s="37" t="str">
        <f>'Period One'!L18</f>
        <v>0</v>
      </c>
      <c r="E16" s="34">
        <f>'Period Two'!I18</f>
        <v>0</v>
      </c>
      <c r="F16" s="37" t="str">
        <f>'Period Two'!L18</f>
        <v>0</v>
      </c>
      <c r="G16" s="34">
        <f>'Period Three'!I18</f>
        <v>0</v>
      </c>
      <c r="H16" s="37" t="str">
        <f>'Period Three'!L18</f>
        <v>0</v>
      </c>
      <c r="I16" s="34">
        <f>'Period Four'!I18</f>
        <v>0</v>
      </c>
      <c r="J16" s="37" t="str">
        <f>'Period Four'!L18</f>
        <v>0</v>
      </c>
      <c r="K16" s="34">
        <f>'Period Five'!I18</f>
        <v>0</v>
      </c>
      <c r="L16" s="37" t="str">
        <f>'Period Five'!L18</f>
        <v>0</v>
      </c>
      <c r="M16" s="35">
        <f>'Period Six'!I18</f>
        <v>0</v>
      </c>
      <c r="N16" s="37" t="str">
        <f>'Period Six'!L18</f>
        <v>0</v>
      </c>
      <c r="O16" s="34">
        <f>'Period Seven'!I18</f>
        <v>0</v>
      </c>
      <c r="P16" s="37" t="str">
        <f>'Period Seven'!L18</f>
        <v>0</v>
      </c>
      <c r="Q16" s="34">
        <f>'Period Eight'!I18</f>
        <v>0</v>
      </c>
      <c r="R16" s="37" t="str">
        <f>'Period Eight'!L18</f>
        <v>0</v>
      </c>
      <c r="S16" s="34">
        <f>Table11[[#This Row],[Period 1 Hours]]+Table11[[#This Row],[Period 2 Hours ]]+Table11[[#This Row],[Period 3 Hours]]+Table11[[#This Row],[Period 4 Hours]]+Table11[[#This Row],[Period 5 Hours]]+Table11[[#This Row],[Period 6 Hours]]+Table11[[#This Row],[Period 7 Hours]]+Table11[[#This Row],[Period 8 Hours]]</f>
        <v>0</v>
      </c>
      <c r="T16" s="42">
        <f>Table11[[#This Row],[Period 1 Subsidy ]]+Table11[[#This Row],[Period 2 Subsidy ]]+Table11[[#This Row],[Period 3 Subsidy ]]+Table11[[#This Row],[Period 4 Subsidy ]]+Table11[[#This Row],[Period 5 Subsidy ]]+Table11[[#This Row],[Period 6 Subsidy ]]+Table11[[#This Row],[Period 7 Subsidy ]]+Table11[[#This Row],[Period 8 Subsidy ]]</f>
        <v>0</v>
      </c>
      <c r="U16" s="42">
        <f>IF(Table11[[#This Row],[Total Rebate for Employee]]&gt;0.01, 100,0)</f>
        <v>0</v>
      </c>
    </row>
    <row r="17" spans="1:21" x14ac:dyDescent="0.25">
      <c r="A17" s="32">
        <f>'Information Sheet-COMPLETE 1st'!A26</f>
        <v>0</v>
      </c>
      <c r="B17" s="32">
        <f>'Information Sheet-COMPLETE 1st'!B26</f>
        <v>0</v>
      </c>
      <c r="C17" s="34">
        <f>'Period One'!I19</f>
        <v>0</v>
      </c>
      <c r="D17" s="37" t="str">
        <f>'Period One'!L19</f>
        <v>0</v>
      </c>
      <c r="E17" s="34">
        <f>'Period Two'!I19</f>
        <v>0</v>
      </c>
      <c r="F17" s="37" t="str">
        <f>'Period Two'!L19</f>
        <v>0</v>
      </c>
      <c r="G17" s="34">
        <f>'Period Three'!I19</f>
        <v>0</v>
      </c>
      <c r="H17" s="37" t="str">
        <f>'Period Three'!L19</f>
        <v>0</v>
      </c>
      <c r="I17" s="34">
        <f>'Period Four'!I19</f>
        <v>0</v>
      </c>
      <c r="J17" s="37" t="str">
        <f>'Period Four'!L19</f>
        <v>0</v>
      </c>
      <c r="K17" s="34">
        <f>'Period Five'!I19</f>
        <v>0</v>
      </c>
      <c r="L17" s="37" t="str">
        <f>'Period Five'!L19</f>
        <v>0</v>
      </c>
      <c r="M17" s="35">
        <f>'Period Six'!I19</f>
        <v>0</v>
      </c>
      <c r="N17" s="37" t="str">
        <f>'Period Six'!L19</f>
        <v>0</v>
      </c>
      <c r="O17" s="34">
        <f>'Period Seven'!I19</f>
        <v>0</v>
      </c>
      <c r="P17" s="37" t="str">
        <f>'Period Seven'!L19</f>
        <v>0</v>
      </c>
      <c r="Q17" s="34">
        <f>'Period Eight'!I19</f>
        <v>0</v>
      </c>
      <c r="R17" s="37" t="str">
        <f>'Period Eight'!L19</f>
        <v>0</v>
      </c>
      <c r="S17" s="34">
        <f>Table11[[#This Row],[Period 1 Hours]]+Table11[[#This Row],[Period 2 Hours ]]+Table11[[#This Row],[Period 3 Hours]]+Table11[[#This Row],[Period 4 Hours]]+Table11[[#This Row],[Period 5 Hours]]+Table11[[#This Row],[Period 6 Hours]]+Table11[[#This Row],[Period 7 Hours]]+Table11[[#This Row],[Period 8 Hours]]</f>
        <v>0</v>
      </c>
      <c r="T17" s="42">
        <f>Table11[[#This Row],[Period 1 Subsidy ]]+Table11[[#This Row],[Period 2 Subsidy ]]+Table11[[#This Row],[Period 3 Subsidy ]]+Table11[[#This Row],[Period 4 Subsidy ]]+Table11[[#This Row],[Period 5 Subsidy ]]+Table11[[#This Row],[Period 6 Subsidy ]]+Table11[[#This Row],[Period 7 Subsidy ]]+Table11[[#This Row],[Period 8 Subsidy ]]</f>
        <v>0</v>
      </c>
      <c r="U17" s="42">
        <f>IF(Table11[[#This Row],[Total Rebate for Employee]]&gt;0.01, 100,0)</f>
        <v>0</v>
      </c>
    </row>
    <row r="18" spans="1:21" x14ac:dyDescent="0.25">
      <c r="A18" s="32">
        <f>'Information Sheet-COMPLETE 1st'!A27</f>
        <v>0</v>
      </c>
      <c r="B18" s="32">
        <f>'Information Sheet-COMPLETE 1st'!B27</f>
        <v>0</v>
      </c>
      <c r="C18" s="34">
        <f>'Period One'!I20</f>
        <v>0</v>
      </c>
      <c r="D18" s="37" t="str">
        <f>'Period One'!L20</f>
        <v>0</v>
      </c>
      <c r="E18" s="34">
        <f>'Period Two'!I20</f>
        <v>0</v>
      </c>
      <c r="F18" s="37" t="str">
        <f>'Period Two'!L20</f>
        <v>0</v>
      </c>
      <c r="G18" s="34">
        <f>'Period Three'!I20</f>
        <v>0</v>
      </c>
      <c r="H18" s="37" t="str">
        <f>'Period Three'!L20</f>
        <v>0</v>
      </c>
      <c r="I18" s="34">
        <f>'Period Four'!I20</f>
        <v>0</v>
      </c>
      <c r="J18" s="37" t="str">
        <f>'Period Four'!L20</f>
        <v>0</v>
      </c>
      <c r="K18" s="34">
        <f>'Period Five'!I20</f>
        <v>0</v>
      </c>
      <c r="L18" s="37" t="str">
        <f>'Period Five'!L20</f>
        <v>0</v>
      </c>
      <c r="M18" s="35">
        <f>'Period Six'!I20</f>
        <v>0</v>
      </c>
      <c r="N18" s="37" t="str">
        <f>'Period Six'!L20</f>
        <v>0</v>
      </c>
      <c r="O18" s="34">
        <f>'Period Seven'!I20</f>
        <v>0</v>
      </c>
      <c r="P18" s="37" t="str">
        <f>'Period Seven'!L20</f>
        <v>0</v>
      </c>
      <c r="Q18" s="34">
        <f>'Period Eight'!I20</f>
        <v>0</v>
      </c>
      <c r="R18" s="37" t="str">
        <f>'Period Eight'!L20</f>
        <v>0</v>
      </c>
      <c r="S18" s="34">
        <f>Table11[[#This Row],[Period 1 Hours]]+Table11[[#This Row],[Period 2 Hours ]]+Table11[[#This Row],[Period 3 Hours]]+Table11[[#This Row],[Period 4 Hours]]+Table11[[#This Row],[Period 5 Hours]]+Table11[[#This Row],[Period 6 Hours]]+Table11[[#This Row],[Period 7 Hours]]+Table11[[#This Row],[Period 8 Hours]]</f>
        <v>0</v>
      </c>
      <c r="T18" s="42">
        <f>Table11[[#This Row],[Period 1 Subsidy ]]+Table11[[#This Row],[Period 2 Subsidy ]]+Table11[[#This Row],[Period 3 Subsidy ]]+Table11[[#This Row],[Period 4 Subsidy ]]+Table11[[#This Row],[Period 5 Subsidy ]]+Table11[[#This Row],[Period 6 Subsidy ]]+Table11[[#This Row],[Period 7 Subsidy ]]+Table11[[#This Row],[Period 8 Subsidy ]]</f>
        <v>0</v>
      </c>
      <c r="U18" s="42">
        <f>IF(Table11[[#This Row],[Total Rebate for Employee]]&gt;0.01, 100,0)</f>
        <v>0</v>
      </c>
    </row>
    <row r="19" spans="1:21" x14ac:dyDescent="0.25">
      <c r="A19" s="32">
        <f>'Information Sheet-COMPLETE 1st'!A28</f>
        <v>0</v>
      </c>
      <c r="B19" s="32">
        <f>'Information Sheet-COMPLETE 1st'!B28</f>
        <v>0</v>
      </c>
      <c r="C19" s="34">
        <f>'Period One'!I21</f>
        <v>0</v>
      </c>
      <c r="D19" s="37" t="str">
        <f>'Period One'!L21</f>
        <v>0</v>
      </c>
      <c r="E19" s="34">
        <f>'Period Two'!I21</f>
        <v>0</v>
      </c>
      <c r="F19" s="37" t="str">
        <f>'Period Two'!L21</f>
        <v>0</v>
      </c>
      <c r="G19" s="34">
        <f>'Period Three'!I21</f>
        <v>0</v>
      </c>
      <c r="H19" s="37" t="str">
        <f>'Period Three'!L21</f>
        <v>0</v>
      </c>
      <c r="I19" s="34">
        <f>'Period Four'!I21</f>
        <v>0</v>
      </c>
      <c r="J19" s="37" t="str">
        <f>'Period Four'!L21</f>
        <v>0</v>
      </c>
      <c r="K19" s="34">
        <f>'Period Five'!I21</f>
        <v>0</v>
      </c>
      <c r="L19" s="37" t="str">
        <f>'Period Five'!L21</f>
        <v>0</v>
      </c>
      <c r="M19" s="35">
        <f>'Period Six'!I21</f>
        <v>0</v>
      </c>
      <c r="N19" s="37" t="str">
        <f>'Period Six'!L21</f>
        <v>0</v>
      </c>
      <c r="O19" s="34">
        <f>'Period Seven'!I21</f>
        <v>0</v>
      </c>
      <c r="P19" s="37" t="str">
        <f>'Period Seven'!L21</f>
        <v>0</v>
      </c>
      <c r="Q19" s="34">
        <f>'Period Eight'!I21</f>
        <v>0</v>
      </c>
      <c r="R19" s="37" t="str">
        <f>'Period Eight'!L21</f>
        <v>0</v>
      </c>
      <c r="S19" s="34">
        <f>Table11[[#This Row],[Period 1 Hours]]+Table11[[#This Row],[Period 2 Hours ]]+Table11[[#This Row],[Period 3 Hours]]+Table11[[#This Row],[Period 4 Hours]]+Table11[[#This Row],[Period 5 Hours]]+Table11[[#This Row],[Period 6 Hours]]+Table11[[#This Row],[Period 7 Hours]]+Table11[[#This Row],[Period 8 Hours]]</f>
        <v>0</v>
      </c>
      <c r="T19" s="42">
        <f>Table11[[#This Row],[Period 1 Subsidy ]]+Table11[[#This Row],[Period 2 Subsidy ]]+Table11[[#This Row],[Period 3 Subsidy ]]+Table11[[#This Row],[Period 4 Subsidy ]]+Table11[[#This Row],[Period 5 Subsidy ]]+Table11[[#This Row],[Period 6 Subsidy ]]+Table11[[#This Row],[Period 7 Subsidy ]]+Table11[[#This Row],[Period 8 Subsidy ]]</f>
        <v>0</v>
      </c>
      <c r="U19" s="42">
        <f>IF(Table11[[#This Row],[Total Rebate for Employee]]&gt;0.01, 100,0)</f>
        <v>0</v>
      </c>
    </row>
    <row r="20" spans="1:21" x14ac:dyDescent="0.25">
      <c r="A20" s="32">
        <f>'Information Sheet-COMPLETE 1st'!A29</f>
        <v>0</v>
      </c>
      <c r="B20" s="32">
        <f>'Information Sheet-COMPLETE 1st'!B29</f>
        <v>0</v>
      </c>
      <c r="C20" s="34">
        <f>'Period One'!I22</f>
        <v>0</v>
      </c>
      <c r="D20" s="37" t="str">
        <f>'Period One'!L22</f>
        <v>0</v>
      </c>
      <c r="E20" s="34">
        <f>'Period Two'!I22</f>
        <v>0</v>
      </c>
      <c r="F20" s="37" t="str">
        <f>'Period Two'!L22</f>
        <v>0</v>
      </c>
      <c r="G20" s="34">
        <f>'Period Three'!I22</f>
        <v>0</v>
      </c>
      <c r="H20" s="37" t="str">
        <f>'Period Three'!L22</f>
        <v>0</v>
      </c>
      <c r="I20" s="34">
        <f>'Period Four'!I22</f>
        <v>0</v>
      </c>
      <c r="J20" s="37" t="str">
        <f>'Period Four'!L22</f>
        <v>0</v>
      </c>
      <c r="K20" s="34">
        <f>'Period Five'!I22</f>
        <v>0</v>
      </c>
      <c r="L20" s="37" t="str">
        <f>'Period Five'!L22</f>
        <v>0</v>
      </c>
      <c r="M20" s="35">
        <f>'Period Six'!I22</f>
        <v>0</v>
      </c>
      <c r="N20" s="37" t="str">
        <f>'Period Six'!L22</f>
        <v>0</v>
      </c>
      <c r="O20" s="34">
        <f>'Period Seven'!I22</f>
        <v>0</v>
      </c>
      <c r="P20" s="37" t="str">
        <f>'Period Seven'!L22</f>
        <v>0</v>
      </c>
      <c r="Q20" s="34">
        <f>'Period Eight'!I22</f>
        <v>0</v>
      </c>
      <c r="R20" s="37" t="str">
        <f>'Period Eight'!L22</f>
        <v>0</v>
      </c>
      <c r="S20" s="34">
        <f>Table11[[#This Row],[Period 1 Hours]]+Table11[[#This Row],[Period 2 Hours ]]+Table11[[#This Row],[Period 3 Hours]]+Table11[[#This Row],[Period 4 Hours]]+Table11[[#This Row],[Period 5 Hours]]+Table11[[#This Row],[Period 6 Hours]]+Table11[[#This Row],[Period 7 Hours]]+Table11[[#This Row],[Period 8 Hours]]</f>
        <v>0</v>
      </c>
      <c r="T20" s="42">
        <f>Table11[[#This Row],[Period 1 Subsidy ]]+Table11[[#This Row],[Period 2 Subsidy ]]+Table11[[#This Row],[Period 3 Subsidy ]]+Table11[[#This Row],[Period 4 Subsidy ]]+Table11[[#This Row],[Period 5 Subsidy ]]+Table11[[#This Row],[Period 6 Subsidy ]]+Table11[[#This Row],[Period 7 Subsidy ]]+Table11[[#This Row],[Period 8 Subsidy ]]</f>
        <v>0</v>
      </c>
      <c r="U20" s="42">
        <f>IF(Table11[[#This Row],[Total Rebate for Employee]]&gt;0.01, 100,0)</f>
        <v>0</v>
      </c>
    </row>
    <row r="21" spans="1:21" x14ac:dyDescent="0.25">
      <c r="A21" s="32">
        <f>'Information Sheet-COMPLETE 1st'!A30</f>
        <v>0</v>
      </c>
      <c r="B21" s="32">
        <f>'Information Sheet-COMPLETE 1st'!B30</f>
        <v>0</v>
      </c>
      <c r="C21" s="34">
        <f>'Period One'!I23</f>
        <v>0</v>
      </c>
      <c r="D21" s="37" t="str">
        <f>'Period One'!L23</f>
        <v>0</v>
      </c>
      <c r="E21" s="34">
        <f>'Period Two'!I23</f>
        <v>0</v>
      </c>
      <c r="F21" s="37" t="str">
        <f>'Period Two'!L23</f>
        <v>0</v>
      </c>
      <c r="G21" s="34">
        <f>'Period Three'!I23</f>
        <v>0</v>
      </c>
      <c r="H21" s="37" t="str">
        <f>'Period Three'!L23</f>
        <v>0</v>
      </c>
      <c r="I21" s="34">
        <f>'Period Four'!I23</f>
        <v>0</v>
      </c>
      <c r="J21" s="37" t="str">
        <f>'Period Four'!L23</f>
        <v>0</v>
      </c>
      <c r="K21" s="34">
        <f>'Period Five'!I23</f>
        <v>0</v>
      </c>
      <c r="L21" s="37" t="str">
        <f>'Period Five'!L23</f>
        <v>0</v>
      </c>
      <c r="M21" s="35">
        <f>'Period Six'!I23</f>
        <v>0</v>
      </c>
      <c r="N21" s="37" t="str">
        <f>'Period Six'!L23</f>
        <v>0</v>
      </c>
      <c r="O21" s="34">
        <f>'Period Seven'!I23</f>
        <v>0</v>
      </c>
      <c r="P21" s="37" t="str">
        <f>'Period Seven'!L23</f>
        <v>0</v>
      </c>
      <c r="Q21" s="34">
        <f>'Period Eight'!I23</f>
        <v>0</v>
      </c>
      <c r="R21" s="37" t="str">
        <f>'Period Eight'!L23</f>
        <v>0</v>
      </c>
      <c r="S21" s="34">
        <f>Table11[[#This Row],[Period 1 Hours]]+Table11[[#This Row],[Period 2 Hours ]]+Table11[[#This Row],[Period 3 Hours]]+Table11[[#This Row],[Period 4 Hours]]+Table11[[#This Row],[Period 5 Hours]]+Table11[[#This Row],[Period 6 Hours]]+Table11[[#This Row],[Period 7 Hours]]+Table11[[#This Row],[Period 8 Hours]]</f>
        <v>0</v>
      </c>
      <c r="T21" s="42">
        <f>Table11[[#This Row],[Period 1 Subsidy ]]+Table11[[#This Row],[Period 2 Subsidy ]]+Table11[[#This Row],[Period 3 Subsidy ]]+Table11[[#This Row],[Period 4 Subsidy ]]+Table11[[#This Row],[Period 5 Subsidy ]]+Table11[[#This Row],[Period 6 Subsidy ]]+Table11[[#This Row],[Period 7 Subsidy ]]+Table11[[#This Row],[Period 8 Subsidy ]]</f>
        <v>0</v>
      </c>
      <c r="U21" s="42">
        <f>IF(Table11[[#This Row],[Total Rebate for Employee]]&gt;0.01, 100,0)</f>
        <v>0</v>
      </c>
    </row>
    <row r="22" spans="1:21" x14ac:dyDescent="0.25">
      <c r="A22" s="32">
        <f>'Information Sheet-COMPLETE 1st'!A31</f>
        <v>0</v>
      </c>
      <c r="B22" s="32">
        <f>'Information Sheet-COMPLETE 1st'!B31</f>
        <v>0</v>
      </c>
      <c r="C22" s="34">
        <f>'Period One'!I24</f>
        <v>0</v>
      </c>
      <c r="D22" s="37" t="str">
        <f>'Period One'!L24</f>
        <v>0</v>
      </c>
      <c r="E22" s="34">
        <f>'Period Two'!I24</f>
        <v>0</v>
      </c>
      <c r="F22" s="37" t="str">
        <f>'Period Two'!L24</f>
        <v>0</v>
      </c>
      <c r="G22" s="34">
        <f>'Period Three'!I24</f>
        <v>0</v>
      </c>
      <c r="H22" s="37" t="str">
        <f>'Period Three'!L24</f>
        <v>0</v>
      </c>
      <c r="I22" s="34">
        <f>'Period Four'!I24</f>
        <v>0</v>
      </c>
      <c r="J22" s="37" t="str">
        <f>'Period Four'!L24</f>
        <v>0</v>
      </c>
      <c r="K22" s="34">
        <f>'Period Five'!I24</f>
        <v>0</v>
      </c>
      <c r="L22" s="37" t="str">
        <f>'Period Five'!L24</f>
        <v>0</v>
      </c>
      <c r="M22" s="35">
        <f>'Period Six'!I24</f>
        <v>0</v>
      </c>
      <c r="N22" s="37" t="str">
        <f>'Period Six'!L24</f>
        <v>0</v>
      </c>
      <c r="O22" s="34">
        <f>'Period Seven'!I24</f>
        <v>0</v>
      </c>
      <c r="P22" s="37" t="str">
        <f>'Period Seven'!L24</f>
        <v>0</v>
      </c>
      <c r="Q22" s="34">
        <f>'Period Eight'!I24</f>
        <v>0</v>
      </c>
      <c r="R22" s="37" t="str">
        <f>'Period Eight'!L24</f>
        <v>0</v>
      </c>
      <c r="S22" s="34">
        <f>Table11[[#This Row],[Period 1 Hours]]+Table11[[#This Row],[Period 2 Hours ]]+Table11[[#This Row],[Period 3 Hours]]+Table11[[#This Row],[Period 4 Hours]]+Table11[[#This Row],[Period 5 Hours]]+Table11[[#This Row],[Period 6 Hours]]+Table11[[#This Row],[Period 7 Hours]]+Table11[[#This Row],[Period 8 Hours]]</f>
        <v>0</v>
      </c>
      <c r="T22" s="42">
        <f>Table11[[#This Row],[Period 1 Subsidy ]]+Table11[[#This Row],[Period 2 Subsidy ]]+Table11[[#This Row],[Period 3 Subsidy ]]+Table11[[#This Row],[Period 4 Subsidy ]]+Table11[[#This Row],[Period 5 Subsidy ]]+Table11[[#This Row],[Period 6 Subsidy ]]+Table11[[#This Row],[Period 7 Subsidy ]]+Table11[[#This Row],[Period 8 Subsidy ]]</f>
        <v>0</v>
      </c>
      <c r="U22" s="42">
        <f>IF(Table11[[#This Row],[Total Rebate for Employee]]&gt;0.01, 100,0)</f>
        <v>0</v>
      </c>
    </row>
    <row r="23" spans="1:21" x14ac:dyDescent="0.25">
      <c r="A23" s="32">
        <f>'Information Sheet-COMPLETE 1st'!A32</f>
        <v>0</v>
      </c>
      <c r="B23" s="32">
        <f>'Information Sheet-COMPLETE 1st'!B32</f>
        <v>0</v>
      </c>
      <c r="C23" s="34">
        <f>'Period One'!I25</f>
        <v>0</v>
      </c>
      <c r="D23" s="37" t="str">
        <f>'Period One'!L25</f>
        <v>0</v>
      </c>
      <c r="E23" s="34">
        <f>'Period Two'!I25</f>
        <v>0</v>
      </c>
      <c r="F23" s="37" t="str">
        <f>'Period Two'!L25</f>
        <v>0</v>
      </c>
      <c r="G23" s="34">
        <f>'Period Three'!I25</f>
        <v>0</v>
      </c>
      <c r="H23" s="37" t="str">
        <f>'Period Three'!L25</f>
        <v>0</v>
      </c>
      <c r="I23" s="34">
        <f>'Period Four'!I25</f>
        <v>0</v>
      </c>
      <c r="J23" s="37" t="str">
        <f>'Period Four'!L25</f>
        <v>0</v>
      </c>
      <c r="K23" s="34">
        <f>'Period Five'!I25</f>
        <v>0</v>
      </c>
      <c r="L23" s="37" t="str">
        <f>'Period Five'!L25</f>
        <v>0</v>
      </c>
      <c r="M23" s="35">
        <f>'Period Six'!I25</f>
        <v>0</v>
      </c>
      <c r="N23" s="37" t="str">
        <f>'Period Six'!L25</f>
        <v>0</v>
      </c>
      <c r="O23" s="34">
        <f>'Period Seven'!I25</f>
        <v>0</v>
      </c>
      <c r="P23" s="37" t="str">
        <f>'Period Seven'!L25</f>
        <v>0</v>
      </c>
      <c r="Q23" s="34">
        <f>'Period Eight'!I25</f>
        <v>0</v>
      </c>
      <c r="R23" s="37" t="str">
        <f>'Period Eight'!L25</f>
        <v>0</v>
      </c>
      <c r="S23" s="34">
        <f>Table11[[#This Row],[Period 1 Hours]]+Table11[[#This Row],[Period 2 Hours ]]+Table11[[#This Row],[Period 3 Hours]]+Table11[[#This Row],[Period 4 Hours]]+Table11[[#This Row],[Period 5 Hours]]+Table11[[#This Row],[Period 6 Hours]]+Table11[[#This Row],[Period 7 Hours]]+Table11[[#This Row],[Period 8 Hours]]</f>
        <v>0</v>
      </c>
      <c r="T23" s="42">
        <f>Table11[[#This Row],[Period 1 Subsidy ]]+Table11[[#This Row],[Period 2 Subsidy ]]+Table11[[#This Row],[Period 3 Subsidy ]]+Table11[[#This Row],[Period 4 Subsidy ]]+Table11[[#This Row],[Period 5 Subsidy ]]+Table11[[#This Row],[Period 6 Subsidy ]]+Table11[[#This Row],[Period 7 Subsidy ]]+Table11[[#This Row],[Period 8 Subsidy ]]</f>
        <v>0</v>
      </c>
      <c r="U23" s="42">
        <f>IF(Table11[[#This Row],[Total Rebate for Employee]]&gt;0.01, 100,0)</f>
        <v>0</v>
      </c>
    </row>
    <row r="24" spans="1:21" x14ac:dyDescent="0.25">
      <c r="A24" s="32">
        <f>'Information Sheet-COMPLETE 1st'!A33</f>
        <v>0</v>
      </c>
      <c r="B24" s="32">
        <f>'Information Sheet-COMPLETE 1st'!B33</f>
        <v>0</v>
      </c>
      <c r="C24" s="34">
        <f>'Period One'!I26</f>
        <v>0</v>
      </c>
      <c r="D24" s="37" t="str">
        <f>'Period One'!L26</f>
        <v>0</v>
      </c>
      <c r="E24" s="34">
        <f>'Period Two'!I26</f>
        <v>0</v>
      </c>
      <c r="F24" s="37" t="str">
        <f>'Period Two'!L26</f>
        <v>0</v>
      </c>
      <c r="G24" s="34">
        <f>'Period Three'!I26</f>
        <v>0</v>
      </c>
      <c r="H24" s="37" t="str">
        <f>'Period Three'!L26</f>
        <v>0</v>
      </c>
      <c r="I24" s="34">
        <f>'Period Four'!I26</f>
        <v>0</v>
      </c>
      <c r="J24" s="37" t="str">
        <f>'Period Four'!L26</f>
        <v>0</v>
      </c>
      <c r="K24" s="34">
        <f>'Period Five'!I26</f>
        <v>0</v>
      </c>
      <c r="L24" s="37" t="str">
        <f>'Period Five'!L26</f>
        <v>0</v>
      </c>
      <c r="M24" s="35">
        <f>'Period Six'!I26</f>
        <v>0</v>
      </c>
      <c r="N24" s="37" t="str">
        <f>'Period Six'!L26</f>
        <v>0</v>
      </c>
      <c r="O24" s="34">
        <f>'Period Seven'!I26</f>
        <v>0</v>
      </c>
      <c r="P24" s="37" t="str">
        <f>'Period Seven'!L26</f>
        <v>0</v>
      </c>
      <c r="Q24" s="34">
        <f>'Period Eight'!I26</f>
        <v>0</v>
      </c>
      <c r="R24" s="37" t="str">
        <f>'Period Eight'!L26</f>
        <v>0</v>
      </c>
      <c r="S24" s="34">
        <f>Table11[[#This Row],[Period 1 Hours]]+Table11[[#This Row],[Period 2 Hours ]]+Table11[[#This Row],[Period 3 Hours]]+Table11[[#This Row],[Period 4 Hours]]+Table11[[#This Row],[Period 5 Hours]]+Table11[[#This Row],[Period 6 Hours]]+Table11[[#This Row],[Period 7 Hours]]+Table11[[#This Row],[Period 8 Hours]]</f>
        <v>0</v>
      </c>
      <c r="T24" s="42">
        <f>Table11[[#This Row],[Period 1 Subsidy ]]+Table11[[#This Row],[Period 2 Subsidy ]]+Table11[[#This Row],[Period 3 Subsidy ]]+Table11[[#This Row],[Period 4 Subsidy ]]+Table11[[#This Row],[Period 5 Subsidy ]]+Table11[[#This Row],[Period 6 Subsidy ]]+Table11[[#This Row],[Period 7 Subsidy ]]+Table11[[#This Row],[Period 8 Subsidy ]]</f>
        <v>0</v>
      </c>
      <c r="U24" s="42">
        <f>IF(Table11[[#This Row],[Total Rebate for Employee]]&gt;0.01, 100,0)</f>
        <v>0</v>
      </c>
    </row>
    <row r="25" spans="1:21" x14ac:dyDescent="0.25">
      <c r="A25" s="32">
        <f>'Information Sheet-COMPLETE 1st'!A34</f>
        <v>0</v>
      </c>
      <c r="B25" s="32">
        <f>'Information Sheet-COMPLETE 1st'!B34</f>
        <v>0</v>
      </c>
      <c r="C25" s="34">
        <f>'Period One'!I27</f>
        <v>0</v>
      </c>
      <c r="D25" s="37" t="str">
        <f>'Period One'!L27</f>
        <v>0</v>
      </c>
      <c r="E25" s="34">
        <f>'Period Two'!I27</f>
        <v>0</v>
      </c>
      <c r="F25" s="37" t="str">
        <f>'Period Two'!L27</f>
        <v>0</v>
      </c>
      <c r="G25" s="34">
        <f>'Period Three'!I27</f>
        <v>0</v>
      </c>
      <c r="H25" s="37" t="str">
        <f>'Period Three'!L27</f>
        <v>0</v>
      </c>
      <c r="I25" s="34">
        <f>'Period Four'!I27</f>
        <v>0</v>
      </c>
      <c r="J25" s="37" t="str">
        <f>'Period Four'!L27</f>
        <v>0</v>
      </c>
      <c r="K25" s="34">
        <f>'Period Five'!I27</f>
        <v>0</v>
      </c>
      <c r="L25" s="37" t="str">
        <f>'Period Five'!L27</f>
        <v>0</v>
      </c>
      <c r="M25" s="35">
        <f>'Period Six'!I27</f>
        <v>0</v>
      </c>
      <c r="N25" s="37" t="str">
        <f>'Period Six'!L27</f>
        <v>0</v>
      </c>
      <c r="O25" s="34">
        <f>'Period Seven'!I27</f>
        <v>0</v>
      </c>
      <c r="P25" s="37" t="str">
        <f>'Period Seven'!L27</f>
        <v>0</v>
      </c>
      <c r="Q25" s="34">
        <f>'Period Eight'!I27</f>
        <v>0</v>
      </c>
      <c r="R25" s="37" t="str">
        <f>'Period Eight'!L27</f>
        <v>0</v>
      </c>
      <c r="S25" s="34">
        <f>Table11[[#This Row],[Period 1 Hours]]+Table11[[#This Row],[Period 2 Hours ]]+Table11[[#This Row],[Period 3 Hours]]+Table11[[#This Row],[Period 4 Hours]]+Table11[[#This Row],[Period 5 Hours]]+Table11[[#This Row],[Period 6 Hours]]+Table11[[#This Row],[Period 7 Hours]]+Table11[[#This Row],[Period 8 Hours]]</f>
        <v>0</v>
      </c>
      <c r="T25" s="42">
        <f>Table11[[#This Row],[Period 1 Subsidy ]]+Table11[[#This Row],[Period 2 Subsidy ]]+Table11[[#This Row],[Period 3 Subsidy ]]+Table11[[#This Row],[Period 4 Subsidy ]]+Table11[[#This Row],[Period 5 Subsidy ]]+Table11[[#This Row],[Period 6 Subsidy ]]+Table11[[#This Row],[Period 7 Subsidy ]]+Table11[[#This Row],[Period 8 Subsidy ]]</f>
        <v>0</v>
      </c>
      <c r="U25" s="42">
        <f>IF(Table11[[#This Row],[Total Rebate for Employee]]&gt;0.01, 100,0)</f>
        <v>0</v>
      </c>
    </row>
    <row r="26" spans="1:21" x14ac:dyDescent="0.25">
      <c r="A26" s="32">
        <f>'Information Sheet-COMPLETE 1st'!A35</f>
        <v>0</v>
      </c>
      <c r="B26" s="32">
        <f>'Information Sheet-COMPLETE 1st'!B35</f>
        <v>0</v>
      </c>
      <c r="C26" s="34">
        <f>'Period One'!I28</f>
        <v>0</v>
      </c>
      <c r="D26" s="37" t="str">
        <f>'Period One'!L28</f>
        <v>0</v>
      </c>
      <c r="E26" s="34">
        <f>'Period Two'!I28</f>
        <v>0</v>
      </c>
      <c r="F26" s="37" t="str">
        <f>'Period Two'!L28</f>
        <v>0</v>
      </c>
      <c r="G26" s="34">
        <f>'Period Three'!I28</f>
        <v>0</v>
      </c>
      <c r="H26" s="37" t="str">
        <f>'Period Three'!L28</f>
        <v>0</v>
      </c>
      <c r="I26" s="34">
        <f>'Period Four'!I28</f>
        <v>0</v>
      </c>
      <c r="J26" s="37" t="str">
        <f>'Period Four'!L28</f>
        <v>0</v>
      </c>
      <c r="K26" s="34">
        <f>'Period Five'!I28</f>
        <v>0</v>
      </c>
      <c r="L26" s="37" t="str">
        <f>'Period Five'!L28</f>
        <v>0</v>
      </c>
      <c r="M26" s="35">
        <f>'Period Six'!I28</f>
        <v>0</v>
      </c>
      <c r="N26" s="37" t="str">
        <f>'Period Six'!L28</f>
        <v>0</v>
      </c>
      <c r="O26" s="34">
        <f>'Period Seven'!I28</f>
        <v>0</v>
      </c>
      <c r="P26" s="37" t="str">
        <f>'Period Seven'!L28</f>
        <v>0</v>
      </c>
      <c r="Q26" s="34">
        <f>'Period Eight'!I28</f>
        <v>0</v>
      </c>
      <c r="R26" s="37" t="str">
        <f>'Period Eight'!L28</f>
        <v>0</v>
      </c>
      <c r="S26" s="34">
        <f>Table11[[#This Row],[Period 1 Hours]]+Table11[[#This Row],[Period 2 Hours ]]+Table11[[#This Row],[Period 3 Hours]]+Table11[[#This Row],[Period 4 Hours]]+Table11[[#This Row],[Period 5 Hours]]+Table11[[#This Row],[Period 6 Hours]]+Table11[[#This Row],[Period 7 Hours]]+Table11[[#This Row],[Period 8 Hours]]</f>
        <v>0</v>
      </c>
      <c r="T26" s="42">
        <f>Table11[[#This Row],[Period 1 Subsidy ]]+Table11[[#This Row],[Period 2 Subsidy ]]+Table11[[#This Row],[Period 3 Subsidy ]]+Table11[[#This Row],[Period 4 Subsidy ]]+Table11[[#This Row],[Period 5 Subsidy ]]+Table11[[#This Row],[Period 6 Subsidy ]]+Table11[[#This Row],[Period 7 Subsidy ]]+Table11[[#This Row],[Period 8 Subsidy ]]</f>
        <v>0</v>
      </c>
      <c r="U26" s="42">
        <f>IF(Table11[[#This Row],[Total Rebate for Employee]]&gt;0.01, 100,0)</f>
        <v>0</v>
      </c>
    </row>
    <row r="27" spans="1:21" x14ac:dyDescent="0.25">
      <c r="A27" s="32">
        <f>'Information Sheet-COMPLETE 1st'!A36</f>
        <v>0</v>
      </c>
      <c r="B27" s="32">
        <f>'Information Sheet-COMPLETE 1st'!B36</f>
        <v>0</v>
      </c>
      <c r="C27" s="34">
        <f>'Period One'!I29</f>
        <v>0</v>
      </c>
      <c r="D27" s="37" t="str">
        <f>'Period One'!L29</f>
        <v>0</v>
      </c>
      <c r="E27" s="34">
        <f>'Period Two'!I29</f>
        <v>0</v>
      </c>
      <c r="F27" s="37" t="str">
        <f>'Period Two'!L29</f>
        <v>0</v>
      </c>
      <c r="G27" s="34">
        <f>'Period Three'!I29</f>
        <v>0</v>
      </c>
      <c r="H27" s="37" t="str">
        <f>'Period Three'!L29</f>
        <v>0</v>
      </c>
      <c r="I27" s="34">
        <f>'Period Four'!I29</f>
        <v>0</v>
      </c>
      <c r="J27" s="37" t="str">
        <f>'Period Four'!L29</f>
        <v>0</v>
      </c>
      <c r="K27" s="34">
        <f>'Period Five'!I29</f>
        <v>0</v>
      </c>
      <c r="L27" s="37" t="str">
        <f>'Period Five'!L29</f>
        <v>0</v>
      </c>
      <c r="M27" s="35">
        <f>'Period Six'!I29</f>
        <v>0</v>
      </c>
      <c r="N27" s="37" t="str">
        <f>'Period Six'!L29</f>
        <v>0</v>
      </c>
      <c r="O27" s="34">
        <f>'Period Seven'!I29</f>
        <v>0</v>
      </c>
      <c r="P27" s="37" t="str">
        <f>'Period Seven'!L29</f>
        <v>0</v>
      </c>
      <c r="Q27" s="34">
        <f>'Period Eight'!I29</f>
        <v>0</v>
      </c>
      <c r="R27" s="37" t="str">
        <f>'Period Eight'!L29</f>
        <v>0</v>
      </c>
      <c r="S27" s="34">
        <f>Table11[[#This Row],[Period 1 Hours]]+Table11[[#This Row],[Period 2 Hours ]]+Table11[[#This Row],[Period 3 Hours]]+Table11[[#This Row],[Period 4 Hours]]+Table11[[#This Row],[Period 5 Hours]]+Table11[[#This Row],[Period 6 Hours]]+Table11[[#This Row],[Period 7 Hours]]+Table11[[#This Row],[Period 8 Hours]]</f>
        <v>0</v>
      </c>
      <c r="T27" s="42">
        <f>Table11[[#This Row],[Period 1 Subsidy ]]+Table11[[#This Row],[Period 2 Subsidy ]]+Table11[[#This Row],[Period 3 Subsidy ]]+Table11[[#This Row],[Period 4 Subsidy ]]+Table11[[#This Row],[Period 5 Subsidy ]]+Table11[[#This Row],[Period 6 Subsidy ]]+Table11[[#This Row],[Period 7 Subsidy ]]+Table11[[#This Row],[Period 8 Subsidy ]]</f>
        <v>0</v>
      </c>
      <c r="U27" s="42">
        <f>IF(Table11[[#This Row],[Total Rebate for Employee]]&gt;0.01, 100,0)</f>
        <v>0</v>
      </c>
    </row>
    <row r="28" spans="1:21" x14ac:dyDescent="0.25">
      <c r="A28" s="32">
        <f>'Information Sheet-COMPLETE 1st'!A37</f>
        <v>0</v>
      </c>
      <c r="B28" s="32">
        <f>'Information Sheet-COMPLETE 1st'!B37</f>
        <v>0</v>
      </c>
      <c r="C28" s="34">
        <f>'Period One'!I30</f>
        <v>0</v>
      </c>
      <c r="D28" s="37" t="str">
        <f>'Period One'!L30</f>
        <v>0</v>
      </c>
      <c r="E28" s="34">
        <f>'Period Two'!I30</f>
        <v>0</v>
      </c>
      <c r="F28" s="37" t="str">
        <f>'Period Two'!L30</f>
        <v>0</v>
      </c>
      <c r="G28" s="34">
        <f>'Period Three'!I30</f>
        <v>0</v>
      </c>
      <c r="H28" s="37" t="str">
        <f>'Period Three'!L30</f>
        <v>0</v>
      </c>
      <c r="I28" s="34">
        <f>'Period Four'!I30</f>
        <v>0</v>
      </c>
      <c r="J28" s="37" t="str">
        <f>'Period Four'!L30</f>
        <v>0</v>
      </c>
      <c r="K28" s="34">
        <f>'Period Five'!I30</f>
        <v>0</v>
      </c>
      <c r="L28" s="37" t="str">
        <f>'Period Five'!L30</f>
        <v>0</v>
      </c>
      <c r="M28" s="35">
        <f>'Period Six'!I30</f>
        <v>0</v>
      </c>
      <c r="N28" s="37" t="str">
        <f>'Period Six'!L30</f>
        <v>0</v>
      </c>
      <c r="O28" s="34">
        <f>'Period Seven'!I30</f>
        <v>0</v>
      </c>
      <c r="P28" s="37" t="str">
        <f>'Period Seven'!L30</f>
        <v>0</v>
      </c>
      <c r="Q28" s="34">
        <f>'Period Eight'!I30</f>
        <v>0</v>
      </c>
      <c r="R28" s="37" t="str">
        <f>'Period Eight'!L30</f>
        <v>0</v>
      </c>
      <c r="S28" s="34">
        <f>Table11[[#This Row],[Period 1 Hours]]+Table11[[#This Row],[Period 2 Hours ]]+Table11[[#This Row],[Period 3 Hours]]+Table11[[#This Row],[Period 4 Hours]]+Table11[[#This Row],[Period 5 Hours]]+Table11[[#This Row],[Period 6 Hours]]+Table11[[#This Row],[Period 7 Hours]]+Table11[[#This Row],[Period 8 Hours]]</f>
        <v>0</v>
      </c>
      <c r="T28" s="42">
        <f>Table11[[#This Row],[Period 1 Subsidy ]]+Table11[[#This Row],[Period 2 Subsidy ]]+Table11[[#This Row],[Period 3 Subsidy ]]+Table11[[#This Row],[Period 4 Subsidy ]]+Table11[[#This Row],[Period 5 Subsidy ]]+Table11[[#This Row],[Period 6 Subsidy ]]+Table11[[#This Row],[Period 7 Subsidy ]]+Table11[[#This Row],[Period 8 Subsidy ]]</f>
        <v>0</v>
      </c>
      <c r="U28" s="42">
        <f>IF(Table11[[#This Row],[Total Rebate for Employee]]&gt;0.01, 100,0)</f>
        <v>0</v>
      </c>
    </row>
    <row r="29" spans="1:21" x14ac:dyDescent="0.25">
      <c r="A29" s="32">
        <f>'Information Sheet-COMPLETE 1st'!A38</f>
        <v>0</v>
      </c>
      <c r="B29" s="32">
        <f>'Information Sheet-COMPLETE 1st'!B38</f>
        <v>0</v>
      </c>
      <c r="C29" s="34">
        <f>'Period One'!I31</f>
        <v>0</v>
      </c>
      <c r="D29" s="37" t="str">
        <f>'Period One'!L31</f>
        <v>0</v>
      </c>
      <c r="E29" s="34">
        <f>'Period Two'!I31</f>
        <v>0</v>
      </c>
      <c r="F29" s="37" t="str">
        <f>'Period Two'!L31</f>
        <v>0</v>
      </c>
      <c r="G29" s="34">
        <f>'Period Three'!I31</f>
        <v>0</v>
      </c>
      <c r="H29" s="37" t="str">
        <f>'Period Three'!L31</f>
        <v>0</v>
      </c>
      <c r="I29" s="34">
        <f>'Period Four'!I31</f>
        <v>0</v>
      </c>
      <c r="J29" s="37" t="str">
        <f>'Period Four'!L31</f>
        <v>0</v>
      </c>
      <c r="K29" s="34">
        <f>'Period Five'!I31</f>
        <v>0</v>
      </c>
      <c r="L29" s="37" t="str">
        <f>'Period Five'!L31</f>
        <v>0</v>
      </c>
      <c r="M29" s="35">
        <f>'Period Six'!I31</f>
        <v>0</v>
      </c>
      <c r="N29" s="37" t="str">
        <f>'Period Six'!L31</f>
        <v>0</v>
      </c>
      <c r="O29" s="34">
        <f>'Period Seven'!I31</f>
        <v>0</v>
      </c>
      <c r="P29" s="37" t="str">
        <f>'Period Seven'!L31</f>
        <v>0</v>
      </c>
      <c r="Q29" s="34">
        <f>'Period Eight'!I31</f>
        <v>0</v>
      </c>
      <c r="R29" s="37" t="str">
        <f>'Period Eight'!L31</f>
        <v>0</v>
      </c>
      <c r="S29" s="34">
        <f>Table11[[#This Row],[Period 1 Hours]]+Table11[[#This Row],[Period 2 Hours ]]+Table11[[#This Row],[Period 3 Hours]]+Table11[[#This Row],[Period 4 Hours]]+Table11[[#This Row],[Period 5 Hours]]+Table11[[#This Row],[Period 6 Hours]]+Table11[[#This Row],[Period 7 Hours]]+Table11[[#This Row],[Period 8 Hours]]</f>
        <v>0</v>
      </c>
      <c r="T29" s="42">
        <f>Table11[[#This Row],[Period 1 Subsidy ]]+Table11[[#This Row],[Period 2 Subsidy ]]+Table11[[#This Row],[Period 3 Subsidy ]]+Table11[[#This Row],[Period 4 Subsidy ]]+Table11[[#This Row],[Period 5 Subsidy ]]+Table11[[#This Row],[Period 6 Subsidy ]]+Table11[[#This Row],[Period 7 Subsidy ]]+Table11[[#This Row],[Period 8 Subsidy ]]</f>
        <v>0</v>
      </c>
      <c r="U29" s="42">
        <f>IF(Table11[[#This Row],[Total Rebate for Employee]]&gt;0.01, 100,0)</f>
        <v>0</v>
      </c>
    </row>
    <row r="30" spans="1:21" x14ac:dyDescent="0.25">
      <c r="A30" s="32">
        <f>'Information Sheet-COMPLETE 1st'!A39</f>
        <v>0</v>
      </c>
      <c r="B30" s="32">
        <f>'Information Sheet-COMPLETE 1st'!B39</f>
        <v>0</v>
      </c>
      <c r="C30" s="34">
        <f>'Period One'!I32</f>
        <v>0</v>
      </c>
      <c r="D30" s="37" t="str">
        <f>'Period One'!L32</f>
        <v>0</v>
      </c>
      <c r="E30" s="34">
        <f>'Period Two'!I32</f>
        <v>0</v>
      </c>
      <c r="F30" s="37" t="str">
        <f>'Period Two'!L32</f>
        <v>0</v>
      </c>
      <c r="G30" s="34">
        <f>'Period Three'!I32</f>
        <v>0</v>
      </c>
      <c r="H30" s="37" t="str">
        <f>'Period Three'!L32</f>
        <v>0</v>
      </c>
      <c r="I30" s="34">
        <f>'Period Four'!I32</f>
        <v>0</v>
      </c>
      <c r="J30" s="37" t="str">
        <f>'Period Four'!L32</f>
        <v>0</v>
      </c>
      <c r="K30" s="34">
        <f>'Period Five'!I32</f>
        <v>0</v>
      </c>
      <c r="L30" s="37" t="str">
        <f>'Period Five'!L32</f>
        <v>0</v>
      </c>
      <c r="M30" s="35">
        <f>'Period Six'!I32</f>
        <v>0</v>
      </c>
      <c r="N30" s="37" t="str">
        <f>'Period Six'!L32</f>
        <v>0</v>
      </c>
      <c r="O30" s="34">
        <f>'Period Seven'!I32</f>
        <v>0</v>
      </c>
      <c r="P30" s="37" t="str">
        <f>'Period Seven'!L32</f>
        <v>0</v>
      </c>
      <c r="Q30" s="34">
        <f>'Period Eight'!I32</f>
        <v>0</v>
      </c>
      <c r="R30" s="37" t="str">
        <f>'Period Eight'!L32</f>
        <v>0</v>
      </c>
      <c r="S30" s="34">
        <f>Table11[[#This Row],[Period 1 Hours]]+Table11[[#This Row],[Period 2 Hours ]]+Table11[[#This Row],[Period 3 Hours]]+Table11[[#This Row],[Period 4 Hours]]+Table11[[#This Row],[Period 5 Hours]]+Table11[[#This Row],[Period 6 Hours]]+Table11[[#This Row],[Period 7 Hours]]+Table11[[#This Row],[Period 8 Hours]]</f>
        <v>0</v>
      </c>
      <c r="T30" s="42">
        <f>Table11[[#This Row],[Period 1 Subsidy ]]+Table11[[#This Row],[Period 2 Subsidy ]]+Table11[[#This Row],[Period 3 Subsidy ]]+Table11[[#This Row],[Period 4 Subsidy ]]+Table11[[#This Row],[Period 5 Subsidy ]]+Table11[[#This Row],[Period 6 Subsidy ]]+Table11[[#This Row],[Period 7 Subsidy ]]+Table11[[#This Row],[Period 8 Subsidy ]]</f>
        <v>0</v>
      </c>
      <c r="U30" s="42">
        <f>IF(Table11[[#This Row],[Total Rebate for Employee]]&gt;0.01, 100,0)</f>
        <v>0</v>
      </c>
    </row>
    <row r="31" spans="1:21" x14ac:dyDescent="0.25">
      <c r="A31" s="32">
        <f>'Information Sheet-COMPLETE 1st'!A40</f>
        <v>0</v>
      </c>
      <c r="B31" s="32">
        <f>'Information Sheet-COMPLETE 1st'!B40</f>
        <v>0</v>
      </c>
      <c r="C31" s="34">
        <f>'Period One'!I33</f>
        <v>0</v>
      </c>
      <c r="D31" s="37" t="str">
        <f>'Period One'!L33</f>
        <v>0</v>
      </c>
      <c r="E31" s="34">
        <f>'Period Two'!I33</f>
        <v>0</v>
      </c>
      <c r="F31" s="37" t="str">
        <f>'Period Two'!L33</f>
        <v>0</v>
      </c>
      <c r="G31" s="34">
        <f>'Period Three'!I33</f>
        <v>0</v>
      </c>
      <c r="H31" s="37" t="str">
        <f>'Period Three'!L33</f>
        <v>0</v>
      </c>
      <c r="I31" s="34">
        <f>'Period Four'!I33</f>
        <v>0</v>
      </c>
      <c r="J31" s="37" t="str">
        <f>'Period Four'!L33</f>
        <v>0</v>
      </c>
      <c r="K31" s="34">
        <f>'Period Five'!I33</f>
        <v>0</v>
      </c>
      <c r="L31" s="37" t="str">
        <f>'Period Five'!L33</f>
        <v>0</v>
      </c>
      <c r="M31" s="35">
        <f>'Period Six'!I33</f>
        <v>0</v>
      </c>
      <c r="N31" s="37" t="str">
        <f>'Period Six'!L33</f>
        <v>0</v>
      </c>
      <c r="O31" s="34">
        <f>'Period Seven'!I33</f>
        <v>0</v>
      </c>
      <c r="P31" s="37" t="str">
        <f>'Period Seven'!L33</f>
        <v>0</v>
      </c>
      <c r="Q31" s="34">
        <f>'Period Eight'!I33</f>
        <v>0</v>
      </c>
      <c r="R31" s="37" t="str">
        <f>'Period Eight'!L33</f>
        <v>0</v>
      </c>
      <c r="S31" s="34">
        <f>Table11[[#This Row],[Period 1 Hours]]+Table11[[#This Row],[Period 2 Hours ]]+Table11[[#This Row],[Period 3 Hours]]+Table11[[#This Row],[Period 4 Hours]]+Table11[[#This Row],[Period 5 Hours]]+Table11[[#This Row],[Period 6 Hours]]+Table11[[#This Row],[Period 7 Hours]]+Table11[[#This Row],[Period 8 Hours]]</f>
        <v>0</v>
      </c>
      <c r="T31" s="42">
        <f>Table11[[#This Row],[Period 1 Subsidy ]]+Table11[[#This Row],[Period 2 Subsidy ]]+Table11[[#This Row],[Period 3 Subsidy ]]+Table11[[#This Row],[Period 4 Subsidy ]]+Table11[[#This Row],[Period 5 Subsidy ]]+Table11[[#This Row],[Period 6 Subsidy ]]+Table11[[#This Row],[Period 7 Subsidy ]]+Table11[[#This Row],[Period 8 Subsidy ]]</f>
        <v>0</v>
      </c>
      <c r="U31" s="42">
        <f>IF(Table11[[#This Row],[Total Rebate for Employee]]&gt;0.01, 100,0)</f>
        <v>0</v>
      </c>
    </row>
    <row r="32" spans="1:21" x14ac:dyDescent="0.25">
      <c r="A32" s="32">
        <f>'Information Sheet-COMPLETE 1st'!A41</f>
        <v>0</v>
      </c>
      <c r="B32" s="32">
        <f>'Information Sheet-COMPLETE 1st'!B41</f>
        <v>0</v>
      </c>
      <c r="C32" s="34">
        <f>'Period One'!I34</f>
        <v>0</v>
      </c>
      <c r="D32" s="37" t="str">
        <f>'Period One'!L34</f>
        <v>0</v>
      </c>
      <c r="E32" s="34">
        <f>'Period Two'!I34</f>
        <v>0</v>
      </c>
      <c r="F32" s="37" t="str">
        <f>'Period Two'!L34</f>
        <v>0</v>
      </c>
      <c r="G32" s="34">
        <f>'Period Three'!I34</f>
        <v>0</v>
      </c>
      <c r="H32" s="37" t="str">
        <f>'Period Three'!L34</f>
        <v>0</v>
      </c>
      <c r="I32" s="34">
        <f>'Period Four'!I34</f>
        <v>0</v>
      </c>
      <c r="J32" s="37" t="str">
        <f>'Period Four'!L34</f>
        <v>0</v>
      </c>
      <c r="K32" s="34">
        <f>'Period Five'!I34</f>
        <v>0</v>
      </c>
      <c r="L32" s="37" t="str">
        <f>'Period Five'!L34</f>
        <v>0</v>
      </c>
      <c r="M32" s="35">
        <f>'Period Six'!I34</f>
        <v>0</v>
      </c>
      <c r="N32" s="37" t="str">
        <f>'Period Six'!L34</f>
        <v>0</v>
      </c>
      <c r="O32" s="34">
        <f>'Period Seven'!I34</f>
        <v>0</v>
      </c>
      <c r="P32" s="37" t="str">
        <f>'Period Seven'!L34</f>
        <v>0</v>
      </c>
      <c r="Q32" s="34">
        <f>'Period Eight'!I34</f>
        <v>0</v>
      </c>
      <c r="R32" s="37" t="str">
        <f>'Period Eight'!L34</f>
        <v>0</v>
      </c>
      <c r="S32" s="34">
        <f>Table11[[#This Row],[Period 1 Hours]]+Table11[[#This Row],[Period 2 Hours ]]+Table11[[#This Row],[Period 3 Hours]]+Table11[[#This Row],[Period 4 Hours]]+Table11[[#This Row],[Period 5 Hours]]+Table11[[#This Row],[Period 6 Hours]]+Table11[[#This Row],[Period 7 Hours]]+Table11[[#This Row],[Period 8 Hours]]</f>
        <v>0</v>
      </c>
      <c r="T32" s="42">
        <f>Table11[[#This Row],[Period 1 Subsidy ]]+Table11[[#This Row],[Period 2 Subsidy ]]+Table11[[#This Row],[Period 3 Subsidy ]]+Table11[[#This Row],[Period 4 Subsidy ]]+Table11[[#This Row],[Period 5 Subsidy ]]+Table11[[#This Row],[Period 6 Subsidy ]]+Table11[[#This Row],[Period 7 Subsidy ]]+Table11[[#This Row],[Period 8 Subsidy ]]</f>
        <v>0</v>
      </c>
      <c r="U32" s="42">
        <f>IF(Table11[[#This Row],[Total Rebate for Employee]]&gt;0.01, 100,0)</f>
        <v>0</v>
      </c>
    </row>
    <row r="33" spans="1:21" x14ac:dyDescent="0.25">
      <c r="A33" s="32">
        <f>'Information Sheet-COMPLETE 1st'!A42</f>
        <v>0</v>
      </c>
      <c r="B33" s="32">
        <f>'Information Sheet-COMPLETE 1st'!B42</f>
        <v>0</v>
      </c>
      <c r="C33" s="34">
        <f>'Period One'!I35</f>
        <v>0</v>
      </c>
      <c r="D33" s="37" t="str">
        <f>'Period One'!L35</f>
        <v>0</v>
      </c>
      <c r="E33" s="34">
        <f>'Period Two'!I35</f>
        <v>0</v>
      </c>
      <c r="F33" s="37" t="str">
        <f>'Period Two'!L35</f>
        <v>0</v>
      </c>
      <c r="G33" s="34">
        <f>'Period Three'!I35</f>
        <v>0</v>
      </c>
      <c r="H33" s="37" t="str">
        <f>'Period Three'!L35</f>
        <v>0</v>
      </c>
      <c r="I33" s="34">
        <f>'Period Four'!I35</f>
        <v>0</v>
      </c>
      <c r="J33" s="37" t="str">
        <f>'Period Four'!L35</f>
        <v>0</v>
      </c>
      <c r="K33" s="34">
        <f>'Period Five'!I35</f>
        <v>0</v>
      </c>
      <c r="L33" s="37" t="str">
        <f>'Period Five'!L35</f>
        <v>0</v>
      </c>
      <c r="M33" s="35">
        <f>'Period Six'!I35</f>
        <v>0</v>
      </c>
      <c r="N33" s="37" t="str">
        <f>'Period Six'!L35</f>
        <v>0</v>
      </c>
      <c r="O33" s="34">
        <f>'Period Seven'!I35</f>
        <v>0</v>
      </c>
      <c r="P33" s="37" t="str">
        <f>'Period Seven'!L35</f>
        <v>0</v>
      </c>
      <c r="Q33" s="34">
        <f>'Period Eight'!I35</f>
        <v>0</v>
      </c>
      <c r="R33" s="37" t="str">
        <f>'Period Eight'!L35</f>
        <v>0</v>
      </c>
      <c r="S33" s="34">
        <f>Table11[[#This Row],[Period 1 Hours]]+Table11[[#This Row],[Period 2 Hours ]]+Table11[[#This Row],[Period 3 Hours]]+Table11[[#This Row],[Period 4 Hours]]+Table11[[#This Row],[Period 5 Hours]]+Table11[[#This Row],[Period 6 Hours]]+Table11[[#This Row],[Period 7 Hours]]+Table11[[#This Row],[Period 8 Hours]]</f>
        <v>0</v>
      </c>
      <c r="T33" s="42">
        <f>Table11[[#This Row],[Period 1 Subsidy ]]+Table11[[#This Row],[Period 2 Subsidy ]]+Table11[[#This Row],[Period 3 Subsidy ]]+Table11[[#This Row],[Period 4 Subsidy ]]+Table11[[#This Row],[Period 5 Subsidy ]]+Table11[[#This Row],[Period 6 Subsidy ]]+Table11[[#This Row],[Period 7 Subsidy ]]+Table11[[#This Row],[Period 8 Subsidy ]]</f>
        <v>0</v>
      </c>
      <c r="U33" s="42">
        <f>IF(Table11[[#This Row],[Total Rebate for Employee]]&gt;0.01, 100,0)</f>
        <v>0</v>
      </c>
    </row>
    <row r="34" spans="1:21" x14ac:dyDescent="0.25">
      <c r="A34" s="32">
        <f>'Information Sheet-COMPLETE 1st'!A43</f>
        <v>0</v>
      </c>
      <c r="B34" s="32">
        <f>'Information Sheet-COMPLETE 1st'!B43</f>
        <v>0</v>
      </c>
      <c r="C34" s="34">
        <f>'Period One'!I36</f>
        <v>0</v>
      </c>
      <c r="D34" s="37" t="str">
        <f>'Period One'!L36</f>
        <v>0</v>
      </c>
      <c r="E34" s="34">
        <f>'Period Two'!I36</f>
        <v>0</v>
      </c>
      <c r="F34" s="37" t="str">
        <f>'Period Two'!L36</f>
        <v>0</v>
      </c>
      <c r="G34" s="34">
        <f>'Period Three'!I36</f>
        <v>0</v>
      </c>
      <c r="H34" s="37" t="str">
        <f>'Period Three'!L36</f>
        <v>0</v>
      </c>
      <c r="I34" s="34">
        <f>'Period Four'!I36</f>
        <v>0</v>
      </c>
      <c r="J34" s="37" t="str">
        <f>'Period Four'!L36</f>
        <v>0</v>
      </c>
      <c r="K34" s="34">
        <f>'Period Five'!I36</f>
        <v>0</v>
      </c>
      <c r="L34" s="37" t="str">
        <f>'Period Five'!L36</f>
        <v>0</v>
      </c>
      <c r="M34" s="35">
        <f>'Period Six'!I36</f>
        <v>0</v>
      </c>
      <c r="N34" s="37" t="str">
        <f>'Period Six'!L36</f>
        <v>0</v>
      </c>
      <c r="O34" s="34">
        <f>'Period Seven'!I36</f>
        <v>0</v>
      </c>
      <c r="P34" s="37" t="str">
        <f>'Period Seven'!L36</f>
        <v>0</v>
      </c>
      <c r="Q34" s="34">
        <f>'Period Eight'!I36</f>
        <v>0</v>
      </c>
      <c r="R34" s="37" t="str">
        <f>'Period Eight'!L36</f>
        <v>0</v>
      </c>
      <c r="S34" s="34">
        <f>Table11[[#This Row],[Period 1 Hours]]+Table11[[#This Row],[Period 2 Hours ]]+Table11[[#This Row],[Period 3 Hours]]+Table11[[#This Row],[Period 4 Hours]]+Table11[[#This Row],[Period 5 Hours]]+Table11[[#This Row],[Period 6 Hours]]+Table11[[#This Row],[Period 7 Hours]]+Table11[[#This Row],[Period 8 Hours]]</f>
        <v>0</v>
      </c>
      <c r="T34" s="42">
        <f>Table11[[#This Row],[Period 1 Subsidy ]]+Table11[[#This Row],[Period 2 Subsidy ]]+Table11[[#This Row],[Period 3 Subsidy ]]+Table11[[#This Row],[Period 4 Subsidy ]]+Table11[[#This Row],[Period 5 Subsidy ]]+Table11[[#This Row],[Period 6 Subsidy ]]+Table11[[#This Row],[Period 7 Subsidy ]]+Table11[[#This Row],[Period 8 Subsidy ]]</f>
        <v>0</v>
      </c>
      <c r="U34" s="42">
        <f>IF(Table11[[#This Row],[Total Rebate for Employee]]&gt;0.01, 100,0)</f>
        <v>0</v>
      </c>
    </row>
    <row r="35" spans="1:21" x14ac:dyDescent="0.25">
      <c r="A35" s="32">
        <f>'Information Sheet-COMPLETE 1st'!A44</f>
        <v>0</v>
      </c>
      <c r="B35" s="32">
        <f>'Information Sheet-COMPLETE 1st'!B44</f>
        <v>0</v>
      </c>
      <c r="C35" s="34">
        <f>'Period One'!I37</f>
        <v>0</v>
      </c>
      <c r="D35" s="37" t="str">
        <f>'Period One'!L37</f>
        <v>0</v>
      </c>
      <c r="E35" s="34">
        <f>'Period Two'!I37</f>
        <v>0</v>
      </c>
      <c r="F35" s="37" t="str">
        <f>'Period Two'!L37</f>
        <v>0</v>
      </c>
      <c r="G35" s="34">
        <f>'Period Three'!I37</f>
        <v>0</v>
      </c>
      <c r="H35" s="37" t="str">
        <f>'Period Three'!L37</f>
        <v>0</v>
      </c>
      <c r="I35" s="34">
        <f>'Period Four'!I37</f>
        <v>0</v>
      </c>
      <c r="J35" s="37" t="str">
        <f>'Period Four'!L37</f>
        <v>0</v>
      </c>
      <c r="K35" s="34">
        <f>'Period Five'!I37</f>
        <v>0</v>
      </c>
      <c r="L35" s="37" t="str">
        <f>'Period Five'!L37</f>
        <v>0</v>
      </c>
      <c r="M35" s="35">
        <f>'Period Six'!I37</f>
        <v>0</v>
      </c>
      <c r="N35" s="37" t="str">
        <f>'Period Six'!L37</f>
        <v>0</v>
      </c>
      <c r="O35" s="34">
        <f>'Period Seven'!I37</f>
        <v>0</v>
      </c>
      <c r="P35" s="37" t="str">
        <f>'Period Seven'!L37</f>
        <v>0</v>
      </c>
      <c r="Q35" s="34">
        <f>'Period Eight'!I37</f>
        <v>0</v>
      </c>
      <c r="R35" s="37" t="str">
        <f>'Period Eight'!L37</f>
        <v>0</v>
      </c>
      <c r="S35" s="34">
        <f>Table11[[#This Row],[Period 1 Hours]]+Table11[[#This Row],[Period 2 Hours ]]+Table11[[#This Row],[Period 3 Hours]]+Table11[[#This Row],[Period 4 Hours]]+Table11[[#This Row],[Period 5 Hours]]+Table11[[#This Row],[Period 6 Hours]]+Table11[[#This Row],[Period 7 Hours]]+Table11[[#This Row],[Period 8 Hours]]</f>
        <v>0</v>
      </c>
      <c r="T35" s="42">
        <f>Table11[[#This Row],[Period 1 Subsidy ]]+Table11[[#This Row],[Period 2 Subsidy ]]+Table11[[#This Row],[Period 3 Subsidy ]]+Table11[[#This Row],[Period 4 Subsidy ]]+Table11[[#This Row],[Period 5 Subsidy ]]+Table11[[#This Row],[Period 6 Subsidy ]]+Table11[[#This Row],[Period 7 Subsidy ]]+Table11[[#This Row],[Period 8 Subsidy ]]</f>
        <v>0</v>
      </c>
      <c r="U35" s="42">
        <f>IF(Table11[[#This Row],[Total Rebate for Employee]]&gt;0.01, 100,0)</f>
        <v>0</v>
      </c>
    </row>
    <row r="36" spans="1:21" x14ac:dyDescent="0.25">
      <c r="A36" s="32">
        <f>'Information Sheet-COMPLETE 1st'!A45</f>
        <v>0</v>
      </c>
      <c r="B36" s="32">
        <f>'Information Sheet-COMPLETE 1st'!B45</f>
        <v>0</v>
      </c>
      <c r="C36" s="34">
        <f>'Period One'!I38</f>
        <v>0</v>
      </c>
      <c r="D36" s="37" t="str">
        <f>'Period One'!L38</f>
        <v>0</v>
      </c>
      <c r="E36" s="34">
        <f>'Period Two'!I38</f>
        <v>0</v>
      </c>
      <c r="F36" s="37" t="str">
        <f>'Period Two'!L38</f>
        <v>0</v>
      </c>
      <c r="G36" s="34">
        <f>'Period Three'!I38</f>
        <v>0</v>
      </c>
      <c r="H36" s="37" t="str">
        <f>'Period Three'!L38</f>
        <v>0</v>
      </c>
      <c r="I36" s="34">
        <f>'Period Four'!I38</f>
        <v>0</v>
      </c>
      <c r="J36" s="37" t="str">
        <f>'Period Four'!L38</f>
        <v>0</v>
      </c>
      <c r="K36" s="34">
        <f>'Period Five'!I38</f>
        <v>0</v>
      </c>
      <c r="L36" s="37" t="str">
        <f>'Period Five'!L38</f>
        <v>0</v>
      </c>
      <c r="M36" s="35">
        <f>'Period Six'!I38</f>
        <v>0</v>
      </c>
      <c r="N36" s="37" t="str">
        <f>'Period Six'!L38</f>
        <v>0</v>
      </c>
      <c r="O36" s="34">
        <f>'Period Seven'!I38</f>
        <v>0</v>
      </c>
      <c r="P36" s="37" t="str">
        <f>'Period Seven'!L38</f>
        <v>0</v>
      </c>
      <c r="Q36" s="34">
        <f>'Period Eight'!I38</f>
        <v>0</v>
      </c>
      <c r="R36" s="37" t="str">
        <f>'Period Eight'!L38</f>
        <v>0</v>
      </c>
      <c r="S36" s="34">
        <f>Table11[[#This Row],[Period 1 Hours]]+Table11[[#This Row],[Period 2 Hours ]]+Table11[[#This Row],[Period 3 Hours]]+Table11[[#This Row],[Period 4 Hours]]+Table11[[#This Row],[Period 5 Hours]]+Table11[[#This Row],[Period 6 Hours]]+Table11[[#This Row],[Period 7 Hours]]+Table11[[#This Row],[Period 8 Hours]]</f>
        <v>0</v>
      </c>
      <c r="T36" s="42">
        <f>Table11[[#This Row],[Period 1 Subsidy ]]+Table11[[#This Row],[Period 2 Subsidy ]]+Table11[[#This Row],[Period 3 Subsidy ]]+Table11[[#This Row],[Period 4 Subsidy ]]+Table11[[#This Row],[Period 5 Subsidy ]]+Table11[[#This Row],[Period 6 Subsidy ]]+Table11[[#This Row],[Period 7 Subsidy ]]+Table11[[#This Row],[Period 8 Subsidy ]]</f>
        <v>0</v>
      </c>
      <c r="U36" s="42">
        <f>IF(Table11[[#This Row],[Total Rebate for Employee]]&gt;0.01, 100,0)</f>
        <v>0</v>
      </c>
    </row>
    <row r="37" spans="1:21" x14ac:dyDescent="0.25">
      <c r="A37" s="32">
        <f>'Information Sheet-COMPLETE 1st'!A46</f>
        <v>0</v>
      </c>
      <c r="B37" s="32">
        <f>'Information Sheet-COMPLETE 1st'!B46</f>
        <v>0</v>
      </c>
      <c r="C37" s="34">
        <f>'Period One'!I39</f>
        <v>0</v>
      </c>
      <c r="D37" s="37" t="str">
        <f>'Period One'!L39</f>
        <v>0</v>
      </c>
      <c r="E37" s="34">
        <f>'Period Two'!I39</f>
        <v>0</v>
      </c>
      <c r="F37" s="37" t="str">
        <f>'Period Two'!L39</f>
        <v>0</v>
      </c>
      <c r="G37" s="34">
        <f>'Period Three'!I39</f>
        <v>0</v>
      </c>
      <c r="H37" s="37" t="str">
        <f>'Period Three'!L39</f>
        <v>0</v>
      </c>
      <c r="I37" s="34">
        <f>'Period Four'!I39</f>
        <v>0</v>
      </c>
      <c r="J37" s="37" t="str">
        <f>'Period Four'!L39</f>
        <v>0</v>
      </c>
      <c r="K37" s="34">
        <f>'Period Five'!I39</f>
        <v>0</v>
      </c>
      <c r="L37" s="37" t="str">
        <f>'Period Five'!L39</f>
        <v>0</v>
      </c>
      <c r="M37" s="35">
        <f>'Period Six'!I39</f>
        <v>0</v>
      </c>
      <c r="N37" s="37" t="str">
        <f>'Period Six'!L39</f>
        <v>0</v>
      </c>
      <c r="O37" s="34">
        <f>'Period Seven'!I39</f>
        <v>0</v>
      </c>
      <c r="P37" s="37" t="str">
        <f>'Period Seven'!L39</f>
        <v>0</v>
      </c>
      <c r="Q37" s="34">
        <f>'Period Eight'!I39</f>
        <v>0</v>
      </c>
      <c r="R37" s="37" t="str">
        <f>'Period Eight'!L39</f>
        <v>0</v>
      </c>
      <c r="S37" s="34">
        <f>Table11[[#This Row],[Period 1 Hours]]+Table11[[#This Row],[Period 2 Hours ]]+Table11[[#This Row],[Period 3 Hours]]+Table11[[#This Row],[Period 4 Hours]]+Table11[[#This Row],[Period 5 Hours]]+Table11[[#This Row],[Period 6 Hours]]+Table11[[#This Row],[Period 7 Hours]]+Table11[[#This Row],[Period 8 Hours]]</f>
        <v>0</v>
      </c>
      <c r="T37" s="42">
        <f>Table11[[#This Row],[Period 1 Subsidy ]]+Table11[[#This Row],[Period 2 Subsidy ]]+Table11[[#This Row],[Period 3 Subsidy ]]+Table11[[#This Row],[Period 4 Subsidy ]]+Table11[[#This Row],[Period 5 Subsidy ]]+Table11[[#This Row],[Period 6 Subsidy ]]+Table11[[#This Row],[Period 7 Subsidy ]]+Table11[[#This Row],[Period 8 Subsidy ]]</f>
        <v>0</v>
      </c>
      <c r="U37" s="42">
        <f>IF(Table11[[#This Row],[Total Rebate for Employee]]&gt;0.01, 100,0)</f>
        <v>0</v>
      </c>
    </row>
    <row r="38" spans="1:21" x14ac:dyDescent="0.25">
      <c r="A38" s="32">
        <f>'Information Sheet-COMPLETE 1st'!A47</f>
        <v>0</v>
      </c>
      <c r="B38" s="32">
        <f>'Information Sheet-COMPLETE 1st'!B47</f>
        <v>0</v>
      </c>
      <c r="C38" s="34">
        <f>'Period One'!I40</f>
        <v>0</v>
      </c>
      <c r="D38" s="37" t="str">
        <f>'Period One'!L40</f>
        <v>0</v>
      </c>
      <c r="E38" s="34">
        <f>'Period Two'!I40</f>
        <v>0</v>
      </c>
      <c r="F38" s="37" t="str">
        <f>'Period Two'!L40</f>
        <v>0</v>
      </c>
      <c r="G38" s="34">
        <f>'Period Three'!I40</f>
        <v>0</v>
      </c>
      <c r="H38" s="37" t="str">
        <f>'Period Three'!L40</f>
        <v>0</v>
      </c>
      <c r="I38" s="34">
        <f>'Period Four'!I40</f>
        <v>0</v>
      </c>
      <c r="J38" s="37" t="str">
        <f>'Period Four'!L40</f>
        <v>0</v>
      </c>
      <c r="K38" s="34">
        <f>'Period Five'!I40</f>
        <v>0</v>
      </c>
      <c r="L38" s="37" t="str">
        <f>'Period Five'!L40</f>
        <v>0</v>
      </c>
      <c r="M38" s="35">
        <f>'Period Six'!I40</f>
        <v>0</v>
      </c>
      <c r="N38" s="37" t="str">
        <f>'Period Six'!L40</f>
        <v>0</v>
      </c>
      <c r="O38" s="34">
        <f>'Period Seven'!I40</f>
        <v>0</v>
      </c>
      <c r="P38" s="37" t="str">
        <f>'Period Seven'!L40</f>
        <v>0</v>
      </c>
      <c r="Q38" s="34">
        <f>'Period Eight'!I40</f>
        <v>0</v>
      </c>
      <c r="R38" s="37" t="str">
        <f>'Period Eight'!L40</f>
        <v>0</v>
      </c>
      <c r="S38" s="34">
        <f>Table11[[#This Row],[Period 1 Hours]]+Table11[[#This Row],[Period 2 Hours ]]+Table11[[#This Row],[Period 3 Hours]]+Table11[[#This Row],[Period 4 Hours]]+Table11[[#This Row],[Period 5 Hours]]+Table11[[#This Row],[Period 6 Hours]]+Table11[[#This Row],[Period 7 Hours]]+Table11[[#This Row],[Period 8 Hours]]</f>
        <v>0</v>
      </c>
      <c r="T38" s="42">
        <f>Table11[[#This Row],[Period 1 Subsidy ]]+Table11[[#This Row],[Period 2 Subsidy ]]+Table11[[#This Row],[Period 3 Subsidy ]]+Table11[[#This Row],[Period 4 Subsidy ]]+Table11[[#This Row],[Period 5 Subsidy ]]+Table11[[#This Row],[Period 6 Subsidy ]]+Table11[[#This Row],[Period 7 Subsidy ]]+Table11[[#This Row],[Period 8 Subsidy ]]</f>
        <v>0</v>
      </c>
      <c r="U38" s="42">
        <f>IF(Table11[[#This Row],[Total Rebate for Employee]]&gt;0.01, 100,0)</f>
        <v>0</v>
      </c>
    </row>
    <row r="39" spans="1:21" x14ac:dyDescent="0.25">
      <c r="A39" s="32">
        <f>'Information Sheet-COMPLETE 1st'!A48</f>
        <v>0</v>
      </c>
      <c r="B39" s="32">
        <f>'Information Sheet-COMPLETE 1st'!B48</f>
        <v>0</v>
      </c>
      <c r="C39" s="34">
        <f>'Period One'!I41</f>
        <v>0</v>
      </c>
      <c r="D39" s="37" t="str">
        <f>'Period One'!L41</f>
        <v>0</v>
      </c>
      <c r="E39" s="34">
        <f>'Period Two'!I41</f>
        <v>0</v>
      </c>
      <c r="F39" s="37" t="str">
        <f>'Period Two'!L41</f>
        <v>0</v>
      </c>
      <c r="G39" s="34">
        <f>'Period Three'!I41</f>
        <v>0</v>
      </c>
      <c r="H39" s="37" t="str">
        <f>'Period Three'!L41</f>
        <v>0</v>
      </c>
      <c r="I39" s="34">
        <f>'Period Four'!I41</f>
        <v>0</v>
      </c>
      <c r="J39" s="37" t="str">
        <f>'Period Four'!L41</f>
        <v>0</v>
      </c>
      <c r="K39" s="34">
        <f>'Period Five'!I41</f>
        <v>0</v>
      </c>
      <c r="L39" s="37" t="str">
        <f>'Period Five'!L41</f>
        <v>0</v>
      </c>
      <c r="M39" s="35">
        <f>'Period Six'!I41</f>
        <v>0</v>
      </c>
      <c r="N39" s="37" t="str">
        <f>'Period Six'!L41</f>
        <v>0</v>
      </c>
      <c r="O39" s="34">
        <f>'Period Seven'!I41</f>
        <v>0</v>
      </c>
      <c r="P39" s="37" t="str">
        <f>'Period Seven'!L41</f>
        <v>0</v>
      </c>
      <c r="Q39" s="34">
        <f>'Period Eight'!I41</f>
        <v>0</v>
      </c>
      <c r="R39" s="37" t="str">
        <f>'Period Eight'!L41</f>
        <v>0</v>
      </c>
      <c r="S39" s="34">
        <f>Table11[[#This Row],[Period 1 Hours]]+Table11[[#This Row],[Period 2 Hours ]]+Table11[[#This Row],[Period 3 Hours]]+Table11[[#This Row],[Period 4 Hours]]+Table11[[#This Row],[Period 5 Hours]]+Table11[[#This Row],[Period 6 Hours]]+Table11[[#This Row],[Period 7 Hours]]+Table11[[#This Row],[Period 8 Hours]]</f>
        <v>0</v>
      </c>
      <c r="T39" s="42">
        <f>Table11[[#This Row],[Period 1 Subsidy ]]+Table11[[#This Row],[Period 2 Subsidy ]]+Table11[[#This Row],[Period 3 Subsidy ]]+Table11[[#This Row],[Period 4 Subsidy ]]+Table11[[#This Row],[Period 5 Subsidy ]]+Table11[[#This Row],[Period 6 Subsidy ]]+Table11[[#This Row],[Period 7 Subsidy ]]+Table11[[#This Row],[Period 8 Subsidy ]]</f>
        <v>0</v>
      </c>
      <c r="U39" s="42">
        <f>IF(Table11[[#This Row],[Total Rebate for Employee]]&gt;0.01, 100,0)</f>
        <v>0</v>
      </c>
    </row>
    <row r="40" spans="1:21" x14ac:dyDescent="0.25">
      <c r="A40" s="32">
        <f>'Information Sheet-COMPLETE 1st'!A49</f>
        <v>0</v>
      </c>
      <c r="B40" s="32">
        <f>'Information Sheet-COMPLETE 1st'!B49</f>
        <v>0</v>
      </c>
      <c r="C40" s="34">
        <f>'Period One'!I42</f>
        <v>0</v>
      </c>
      <c r="D40" s="37" t="str">
        <f>'Period One'!L42</f>
        <v>0</v>
      </c>
      <c r="E40" s="34">
        <f>'Period Two'!I42</f>
        <v>0</v>
      </c>
      <c r="F40" s="37" t="str">
        <f>'Period Two'!L42</f>
        <v>0</v>
      </c>
      <c r="G40" s="34">
        <f>'Period Three'!I42</f>
        <v>0</v>
      </c>
      <c r="H40" s="37" t="str">
        <f>'Period Three'!L42</f>
        <v>0</v>
      </c>
      <c r="I40" s="34">
        <f>'Period Four'!I42</f>
        <v>0</v>
      </c>
      <c r="J40" s="37" t="str">
        <f>'Period Four'!L42</f>
        <v>0</v>
      </c>
      <c r="K40" s="34">
        <f>'Period Five'!I42</f>
        <v>0</v>
      </c>
      <c r="L40" s="37" t="str">
        <f>'Period Five'!L42</f>
        <v>0</v>
      </c>
      <c r="M40" s="35">
        <f>'Period Six'!I42</f>
        <v>0</v>
      </c>
      <c r="N40" s="37" t="str">
        <f>'Period Six'!L42</f>
        <v>0</v>
      </c>
      <c r="O40" s="34">
        <f>'Period Seven'!I42</f>
        <v>0</v>
      </c>
      <c r="P40" s="37" t="str">
        <f>'Period Seven'!L42</f>
        <v>0</v>
      </c>
      <c r="Q40" s="34">
        <f>'Period Eight'!I42</f>
        <v>0</v>
      </c>
      <c r="R40" s="37" t="str">
        <f>'Period Eight'!L42</f>
        <v>0</v>
      </c>
      <c r="S40" s="34">
        <f>Table11[[#This Row],[Period 1 Hours]]+Table11[[#This Row],[Period 2 Hours ]]+Table11[[#This Row],[Period 3 Hours]]+Table11[[#This Row],[Period 4 Hours]]+Table11[[#This Row],[Period 5 Hours]]+Table11[[#This Row],[Period 6 Hours]]+Table11[[#This Row],[Period 7 Hours]]+Table11[[#This Row],[Period 8 Hours]]</f>
        <v>0</v>
      </c>
      <c r="T40" s="42">
        <f>Table11[[#This Row],[Period 1 Subsidy ]]+Table11[[#This Row],[Period 2 Subsidy ]]+Table11[[#This Row],[Period 3 Subsidy ]]+Table11[[#This Row],[Period 4 Subsidy ]]+Table11[[#This Row],[Period 5 Subsidy ]]+Table11[[#This Row],[Period 6 Subsidy ]]+Table11[[#This Row],[Period 7 Subsidy ]]+Table11[[#This Row],[Period 8 Subsidy ]]</f>
        <v>0</v>
      </c>
      <c r="U40" s="42">
        <f>IF(Table11[[#This Row],[Total Rebate for Employee]]&gt;0.01, 100,0)</f>
        <v>0</v>
      </c>
    </row>
    <row r="41" spans="1:21" x14ac:dyDescent="0.25">
      <c r="A41" s="32">
        <f>'Information Sheet-COMPLETE 1st'!A50</f>
        <v>0</v>
      </c>
      <c r="B41" s="32">
        <f>'Information Sheet-COMPLETE 1st'!B50</f>
        <v>0</v>
      </c>
      <c r="C41" s="34">
        <f>'Period One'!I43</f>
        <v>0</v>
      </c>
      <c r="D41" s="37" t="str">
        <f>'Period One'!L43</f>
        <v>0</v>
      </c>
      <c r="E41" s="34">
        <f>'Period Two'!I43</f>
        <v>0</v>
      </c>
      <c r="F41" s="37" t="str">
        <f>'Period Two'!L43</f>
        <v>0</v>
      </c>
      <c r="G41" s="34">
        <f>'Period Three'!I43</f>
        <v>0</v>
      </c>
      <c r="H41" s="37" t="str">
        <f>'Period Three'!L43</f>
        <v>0</v>
      </c>
      <c r="I41" s="34">
        <f>'Period Four'!I43</f>
        <v>0</v>
      </c>
      <c r="J41" s="37" t="str">
        <f>'Period Four'!L43</f>
        <v>0</v>
      </c>
      <c r="K41" s="34">
        <f>'Period Five'!I43</f>
        <v>0</v>
      </c>
      <c r="L41" s="37" t="str">
        <f>'Period Five'!L43</f>
        <v>0</v>
      </c>
      <c r="M41" s="35">
        <f>'Period Six'!I43</f>
        <v>0</v>
      </c>
      <c r="N41" s="37" t="str">
        <f>'Period Six'!L43</f>
        <v>0</v>
      </c>
      <c r="O41" s="34">
        <f>'Period Seven'!I43</f>
        <v>0</v>
      </c>
      <c r="P41" s="37" t="str">
        <f>'Period Seven'!L43</f>
        <v>0</v>
      </c>
      <c r="Q41" s="34">
        <f>'Period Eight'!I43</f>
        <v>0</v>
      </c>
      <c r="R41" s="37" t="str">
        <f>'Period Eight'!L43</f>
        <v>0</v>
      </c>
      <c r="S41" s="34">
        <f>Table11[[#This Row],[Period 1 Hours]]+Table11[[#This Row],[Period 2 Hours ]]+Table11[[#This Row],[Period 3 Hours]]+Table11[[#This Row],[Period 4 Hours]]+Table11[[#This Row],[Period 5 Hours]]+Table11[[#This Row],[Period 6 Hours]]+Table11[[#This Row],[Period 7 Hours]]+Table11[[#This Row],[Period 8 Hours]]</f>
        <v>0</v>
      </c>
      <c r="T41" s="42">
        <f>Table11[[#This Row],[Period 1 Subsidy ]]+Table11[[#This Row],[Period 2 Subsidy ]]+Table11[[#This Row],[Period 3 Subsidy ]]+Table11[[#This Row],[Period 4 Subsidy ]]+Table11[[#This Row],[Period 5 Subsidy ]]+Table11[[#This Row],[Period 6 Subsidy ]]+Table11[[#This Row],[Period 7 Subsidy ]]+Table11[[#This Row],[Period 8 Subsidy ]]</f>
        <v>0</v>
      </c>
      <c r="U41" s="42">
        <f>IF(Table11[[#This Row],[Total Rebate for Employee]]&gt;0.01, 100,0)</f>
        <v>0</v>
      </c>
    </row>
    <row r="42" spans="1:21" x14ac:dyDescent="0.25">
      <c r="A42" s="32">
        <f>'Information Sheet-COMPLETE 1st'!A51</f>
        <v>0</v>
      </c>
      <c r="B42" s="32">
        <f>'Information Sheet-COMPLETE 1st'!B51</f>
        <v>0</v>
      </c>
      <c r="C42" s="34">
        <f>'Period One'!I44</f>
        <v>0</v>
      </c>
      <c r="D42" s="37" t="str">
        <f>'Period One'!L44</f>
        <v>0</v>
      </c>
      <c r="E42" s="34">
        <f>'Period Two'!I44</f>
        <v>0</v>
      </c>
      <c r="F42" s="37" t="str">
        <f>'Period Two'!L44</f>
        <v>0</v>
      </c>
      <c r="G42" s="34">
        <f>'Period Three'!I44</f>
        <v>0</v>
      </c>
      <c r="H42" s="37" t="str">
        <f>'Period Three'!L44</f>
        <v>0</v>
      </c>
      <c r="I42" s="34">
        <f>'Period Four'!I44</f>
        <v>0</v>
      </c>
      <c r="J42" s="37" t="str">
        <f>'Period Four'!L44</f>
        <v>0</v>
      </c>
      <c r="K42" s="34">
        <f>'Period Five'!I44</f>
        <v>0</v>
      </c>
      <c r="L42" s="37" t="str">
        <f>'Period Five'!L44</f>
        <v>0</v>
      </c>
      <c r="M42" s="35">
        <f>'Period Six'!I44</f>
        <v>0</v>
      </c>
      <c r="N42" s="37" t="str">
        <f>'Period Six'!L44</f>
        <v>0</v>
      </c>
      <c r="O42" s="34">
        <f>'Period Seven'!I44</f>
        <v>0</v>
      </c>
      <c r="P42" s="37" t="str">
        <f>'Period Seven'!L44</f>
        <v>0</v>
      </c>
      <c r="Q42" s="34">
        <f>'Period Eight'!I44</f>
        <v>0</v>
      </c>
      <c r="R42" s="37" t="str">
        <f>'Period Eight'!L44</f>
        <v>0</v>
      </c>
      <c r="S42" s="34">
        <f>Table11[[#This Row],[Period 1 Hours]]+Table11[[#This Row],[Period 2 Hours ]]+Table11[[#This Row],[Period 3 Hours]]+Table11[[#This Row],[Period 4 Hours]]+Table11[[#This Row],[Period 5 Hours]]+Table11[[#This Row],[Period 6 Hours]]+Table11[[#This Row],[Period 7 Hours]]+Table11[[#This Row],[Period 8 Hours]]</f>
        <v>0</v>
      </c>
      <c r="T42" s="42">
        <f>Table11[[#This Row],[Period 1 Subsidy ]]+Table11[[#This Row],[Period 2 Subsidy ]]+Table11[[#This Row],[Period 3 Subsidy ]]+Table11[[#This Row],[Period 4 Subsidy ]]+Table11[[#This Row],[Period 5 Subsidy ]]+Table11[[#This Row],[Period 6 Subsidy ]]+Table11[[#This Row],[Period 7 Subsidy ]]+Table11[[#This Row],[Period 8 Subsidy ]]</f>
        <v>0</v>
      </c>
      <c r="U42" s="42">
        <f>IF(Table11[[#This Row],[Total Rebate for Employee]]&gt;0.01, 100,0)</f>
        <v>0</v>
      </c>
    </row>
    <row r="43" spans="1:21" x14ac:dyDescent="0.25">
      <c r="A43" s="32">
        <f>'Information Sheet-COMPLETE 1st'!A52</f>
        <v>0</v>
      </c>
      <c r="B43" s="32">
        <f>'Information Sheet-COMPLETE 1st'!B52</f>
        <v>0</v>
      </c>
      <c r="C43" s="34">
        <f>'Period One'!I45</f>
        <v>0</v>
      </c>
      <c r="D43" s="37" t="str">
        <f>'Period One'!L45</f>
        <v>0</v>
      </c>
      <c r="E43" s="34">
        <f>'Period Two'!I45</f>
        <v>0</v>
      </c>
      <c r="F43" s="37" t="str">
        <f>'Period Two'!L45</f>
        <v>0</v>
      </c>
      <c r="G43" s="34">
        <f>'Period Three'!I45</f>
        <v>0</v>
      </c>
      <c r="H43" s="37" t="str">
        <f>'Period Three'!L45</f>
        <v>0</v>
      </c>
      <c r="I43" s="34">
        <f>'Period Four'!I45</f>
        <v>0</v>
      </c>
      <c r="J43" s="37" t="str">
        <f>'Period Four'!L45</f>
        <v>0</v>
      </c>
      <c r="K43" s="34">
        <f>'Period Five'!I45</f>
        <v>0</v>
      </c>
      <c r="L43" s="37" t="str">
        <f>'Period Five'!L45</f>
        <v>0</v>
      </c>
      <c r="M43" s="35">
        <f>'Period Six'!I45</f>
        <v>0</v>
      </c>
      <c r="N43" s="37" t="str">
        <f>'Period Six'!L45</f>
        <v>0</v>
      </c>
      <c r="O43" s="34">
        <f>'Period Seven'!I45</f>
        <v>0</v>
      </c>
      <c r="P43" s="37" t="str">
        <f>'Period Seven'!L45</f>
        <v>0</v>
      </c>
      <c r="Q43" s="34">
        <f>'Period Eight'!I45</f>
        <v>0</v>
      </c>
      <c r="R43" s="37" t="str">
        <f>'Period Eight'!L45</f>
        <v>0</v>
      </c>
      <c r="S43" s="34">
        <f>Table11[[#This Row],[Period 1 Hours]]+Table11[[#This Row],[Period 2 Hours ]]+Table11[[#This Row],[Period 3 Hours]]+Table11[[#This Row],[Period 4 Hours]]+Table11[[#This Row],[Period 5 Hours]]+Table11[[#This Row],[Period 6 Hours]]+Table11[[#This Row],[Period 7 Hours]]+Table11[[#This Row],[Period 8 Hours]]</f>
        <v>0</v>
      </c>
      <c r="T43" s="42">
        <f>Table11[[#This Row],[Period 1 Subsidy ]]+Table11[[#This Row],[Period 2 Subsidy ]]+Table11[[#This Row],[Period 3 Subsidy ]]+Table11[[#This Row],[Period 4 Subsidy ]]+Table11[[#This Row],[Period 5 Subsidy ]]+Table11[[#This Row],[Period 6 Subsidy ]]+Table11[[#This Row],[Period 7 Subsidy ]]+Table11[[#This Row],[Period 8 Subsidy ]]</f>
        <v>0</v>
      </c>
      <c r="U43" s="42">
        <f>IF(Table11[[#This Row],[Total Rebate for Employee]]&gt;0.01, 100,0)</f>
        <v>0</v>
      </c>
    </row>
    <row r="44" spans="1:21" x14ac:dyDescent="0.25">
      <c r="A44" s="32">
        <f>'Information Sheet-COMPLETE 1st'!A53</f>
        <v>0</v>
      </c>
      <c r="B44" s="32">
        <f>'Information Sheet-COMPLETE 1st'!B53</f>
        <v>0</v>
      </c>
      <c r="C44" s="34">
        <f>'Period One'!I46</f>
        <v>0</v>
      </c>
      <c r="D44" s="37" t="str">
        <f>'Period One'!L46</f>
        <v>0</v>
      </c>
      <c r="E44" s="34">
        <f>'Period Two'!I46</f>
        <v>0</v>
      </c>
      <c r="F44" s="37" t="str">
        <f>'Period Two'!L46</f>
        <v>0</v>
      </c>
      <c r="G44" s="34">
        <f>'Period Three'!I46</f>
        <v>0</v>
      </c>
      <c r="H44" s="37" t="str">
        <f>'Period Three'!L46</f>
        <v>0</v>
      </c>
      <c r="I44" s="34">
        <f>'Period Four'!I46</f>
        <v>0</v>
      </c>
      <c r="J44" s="37" t="str">
        <f>'Period Four'!L46</f>
        <v>0</v>
      </c>
      <c r="K44" s="34">
        <f>'Period Five'!I46</f>
        <v>0</v>
      </c>
      <c r="L44" s="37" t="str">
        <f>'Period Five'!L46</f>
        <v>0</v>
      </c>
      <c r="M44" s="35">
        <f>'Period Six'!I46</f>
        <v>0</v>
      </c>
      <c r="N44" s="37" t="str">
        <f>'Period Six'!L46</f>
        <v>0</v>
      </c>
      <c r="O44" s="34">
        <f>'Period Seven'!I46</f>
        <v>0</v>
      </c>
      <c r="P44" s="37" t="str">
        <f>'Period Seven'!L46</f>
        <v>0</v>
      </c>
      <c r="Q44" s="34">
        <f>'Period Eight'!I46</f>
        <v>0</v>
      </c>
      <c r="R44" s="37" t="str">
        <f>'Period Eight'!L46</f>
        <v>0</v>
      </c>
      <c r="S44" s="34">
        <f>Table11[[#This Row],[Period 1 Hours]]+Table11[[#This Row],[Period 2 Hours ]]+Table11[[#This Row],[Period 3 Hours]]+Table11[[#This Row],[Period 4 Hours]]+Table11[[#This Row],[Period 5 Hours]]+Table11[[#This Row],[Period 6 Hours]]+Table11[[#This Row],[Period 7 Hours]]+Table11[[#This Row],[Period 8 Hours]]</f>
        <v>0</v>
      </c>
      <c r="T44" s="42">
        <f>Table11[[#This Row],[Period 1 Subsidy ]]+Table11[[#This Row],[Period 2 Subsidy ]]+Table11[[#This Row],[Period 3 Subsidy ]]+Table11[[#This Row],[Period 4 Subsidy ]]+Table11[[#This Row],[Period 5 Subsidy ]]+Table11[[#This Row],[Period 6 Subsidy ]]+Table11[[#This Row],[Period 7 Subsidy ]]+Table11[[#This Row],[Period 8 Subsidy ]]</f>
        <v>0</v>
      </c>
      <c r="U44" s="42">
        <f>IF(Table11[[#This Row],[Total Rebate for Employee]]&gt;0.01, 100,0)</f>
        <v>0</v>
      </c>
    </row>
    <row r="45" spans="1:21" x14ac:dyDescent="0.25">
      <c r="A45" s="32">
        <f>'Information Sheet-COMPLETE 1st'!A54</f>
        <v>0</v>
      </c>
      <c r="B45" s="32">
        <f>'Information Sheet-COMPLETE 1st'!B54</f>
        <v>0</v>
      </c>
      <c r="C45" s="34">
        <f>'Period One'!I47</f>
        <v>0</v>
      </c>
      <c r="D45" s="37" t="str">
        <f>'Period One'!L47</f>
        <v>0</v>
      </c>
      <c r="E45" s="34">
        <f>'Period Two'!I47</f>
        <v>0</v>
      </c>
      <c r="F45" s="37" t="str">
        <f>'Period Two'!L47</f>
        <v>0</v>
      </c>
      <c r="G45" s="34">
        <f>'Period Three'!I47</f>
        <v>0</v>
      </c>
      <c r="H45" s="37" t="str">
        <f>'Period Three'!L47</f>
        <v>0</v>
      </c>
      <c r="I45" s="34">
        <f>'Period Four'!I47</f>
        <v>0</v>
      </c>
      <c r="J45" s="37" t="str">
        <f>'Period Four'!L47</f>
        <v>0</v>
      </c>
      <c r="K45" s="34">
        <f>'Period Five'!I47</f>
        <v>0</v>
      </c>
      <c r="L45" s="37" t="str">
        <f>'Period Five'!L47</f>
        <v>0</v>
      </c>
      <c r="M45" s="35">
        <f>'Period Six'!I47</f>
        <v>0</v>
      </c>
      <c r="N45" s="37" t="str">
        <f>'Period Six'!L47</f>
        <v>0</v>
      </c>
      <c r="O45" s="34">
        <f>'Period Seven'!I47</f>
        <v>0</v>
      </c>
      <c r="P45" s="37" t="str">
        <f>'Period Seven'!L47</f>
        <v>0</v>
      </c>
      <c r="Q45" s="34">
        <f>'Period Eight'!I47</f>
        <v>0</v>
      </c>
      <c r="R45" s="37" t="str">
        <f>'Period Eight'!L47</f>
        <v>0</v>
      </c>
      <c r="S45" s="34">
        <f>Table11[[#This Row],[Period 1 Hours]]+Table11[[#This Row],[Period 2 Hours ]]+Table11[[#This Row],[Period 3 Hours]]+Table11[[#This Row],[Period 4 Hours]]+Table11[[#This Row],[Period 5 Hours]]+Table11[[#This Row],[Period 6 Hours]]+Table11[[#This Row],[Period 7 Hours]]+Table11[[#This Row],[Period 8 Hours]]</f>
        <v>0</v>
      </c>
      <c r="T45" s="42">
        <f>Table11[[#This Row],[Period 1 Subsidy ]]+Table11[[#This Row],[Period 2 Subsidy ]]+Table11[[#This Row],[Period 3 Subsidy ]]+Table11[[#This Row],[Period 4 Subsidy ]]+Table11[[#This Row],[Period 5 Subsidy ]]+Table11[[#This Row],[Period 6 Subsidy ]]+Table11[[#This Row],[Period 7 Subsidy ]]+Table11[[#This Row],[Period 8 Subsidy ]]</f>
        <v>0</v>
      </c>
      <c r="U45" s="42">
        <f>IF(Table11[[#This Row],[Total Rebate for Employee]]&gt;0.01, 100,0)</f>
        <v>0</v>
      </c>
    </row>
    <row r="46" spans="1:21" x14ac:dyDescent="0.25">
      <c r="A46" s="32">
        <f>'Information Sheet-COMPLETE 1st'!A55</f>
        <v>0</v>
      </c>
      <c r="B46" s="32">
        <f>'Information Sheet-COMPLETE 1st'!B55</f>
        <v>0</v>
      </c>
      <c r="C46" s="34">
        <f>'Period One'!I48</f>
        <v>0</v>
      </c>
      <c r="D46" s="37" t="str">
        <f>'Period One'!L48</f>
        <v>0</v>
      </c>
      <c r="E46" s="34">
        <f>'Period Two'!I48</f>
        <v>0</v>
      </c>
      <c r="F46" s="37" t="str">
        <f>'Period Two'!L48</f>
        <v>0</v>
      </c>
      <c r="G46" s="34">
        <f>'Period Three'!I48</f>
        <v>0</v>
      </c>
      <c r="H46" s="37" t="str">
        <f>'Period Three'!L48</f>
        <v>0</v>
      </c>
      <c r="I46" s="34">
        <f>'Period Four'!I48</f>
        <v>0</v>
      </c>
      <c r="J46" s="37" t="str">
        <f>'Period Four'!L48</f>
        <v>0</v>
      </c>
      <c r="K46" s="34">
        <f>'Period Five'!I48</f>
        <v>0</v>
      </c>
      <c r="L46" s="37" t="str">
        <f>'Period Five'!L48</f>
        <v>0</v>
      </c>
      <c r="M46" s="35">
        <f>'Period Six'!I48</f>
        <v>0</v>
      </c>
      <c r="N46" s="37" t="str">
        <f>'Period Six'!L48</f>
        <v>0</v>
      </c>
      <c r="O46" s="34">
        <f>'Period Seven'!I48</f>
        <v>0</v>
      </c>
      <c r="P46" s="37" t="str">
        <f>'Period Seven'!L48</f>
        <v>0</v>
      </c>
      <c r="Q46" s="34">
        <f>'Period Eight'!I48</f>
        <v>0</v>
      </c>
      <c r="R46" s="37" t="str">
        <f>'Period Eight'!L48</f>
        <v>0</v>
      </c>
      <c r="S46" s="34">
        <f>Table11[[#This Row],[Period 1 Hours]]+Table11[[#This Row],[Period 2 Hours ]]+Table11[[#This Row],[Period 3 Hours]]+Table11[[#This Row],[Period 4 Hours]]+Table11[[#This Row],[Period 5 Hours]]+Table11[[#This Row],[Period 6 Hours]]+Table11[[#This Row],[Period 7 Hours]]+Table11[[#This Row],[Period 8 Hours]]</f>
        <v>0</v>
      </c>
      <c r="T46" s="42">
        <f>Table11[[#This Row],[Period 1 Subsidy ]]+Table11[[#This Row],[Period 2 Subsidy ]]+Table11[[#This Row],[Period 3 Subsidy ]]+Table11[[#This Row],[Period 4 Subsidy ]]+Table11[[#This Row],[Period 5 Subsidy ]]+Table11[[#This Row],[Period 6 Subsidy ]]+Table11[[#This Row],[Period 7 Subsidy ]]+Table11[[#This Row],[Period 8 Subsidy ]]</f>
        <v>0</v>
      </c>
      <c r="U46" s="42">
        <f>IF(Table11[[#This Row],[Total Rebate for Employee]]&gt;0.01, 100,0)</f>
        <v>0</v>
      </c>
    </row>
    <row r="47" spans="1:21" x14ac:dyDescent="0.25">
      <c r="A47" s="32">
        <f>'Information Sheet-COMPLETE 1st'!A56</f>
        <v>0</v>
      </c>
      <c r="B47" s="32">
        <f>'Information Sheet-COMPLETE 1st'!B56</f>
        <v>0</v>
      </c>
      <c r="C47" s="34">
        <f>'Period One'!I49</f>
        <v>0</v>
      </c>
      <c r="D47" s="37" t="str">
        <f>'Period One'!L49</f>
        <v>0</v>
      </c>
      <c r="E47" s="34">
        <f>'Period Two'!I49</f>
        <v>0</v>
      </c>
      <c r="F47" s="37" t="str">
        <f>'Period Two'!L49</f>
        <v>0</v>
      </c>
      <c r="G47" s="34">
        <f>'Period Three'!I49</f>
        <v>0</v>
      </c>
      <c r="H47" s="37" t="str">
        <f>'Period Three'!L49</f>
        <v>0</v>
      </c>
      <c r="I47" s="34">
        <f>'Period Four'!I49</f>
        <v>0</v>
      </c>
      <c r="J47" s="37" t="str">
        <f>'Period Four'!L49</f>
        <v>0</v>
      </c>
      <c r="K47" s="34">
        <f>'Period Five'!I49</f>
        <v>0</v>
      </c>
      <c r="L47" s="37" t="str">
        <f>'Period Five'!L49</f>
        <v>0</v>
      </c>
      <c r="M47" s="35">
        <f>'Period Six'!I49</f>
        <v>0</v>
      </c>
      <c r="N47" s="37" t="str">
        <f>'Period Six'!L49</f>
        <v>0</v>
      </c>
      <c r="O47" s="34">
        <f>'Period Seven'!I49</f>
        <v>0</v>
      </c>
      <c r="P47" s="37" t="str">
        <f>'Period Seven'!L49</f>
        <v>0</v>
      </c>
      <c r="Q47" s="34">
        <f>'Period Eight'!I49</f>
        <v>0</v>
      </c>
      <c r="R47" s="37" t="str">
        <f>'Period Eight'!L49</f>
        <v>0</v>
      </c>
      <c r="S47" s="34">
        <f>Table11[[#This Row],[Period 1 Hours]]+Table11[[#This Row],[Period 2 Hours ]]+Table11[[#This Row],[Period 3 Hours]]+Table11[[#This Row],[Period 4 Hours]]+Table11[[#This Row],[Period 5 Hours]]+Table11[[#This Row],[Period 6 Hours]]+Table11[[#This Row],[Period 7 Hours]]+Table11[[#This Row],[Period 8 Hours]]</f>
        <v>0</v>
      </c>
      <c r="T47" s="42">
        <f>Table11[[#This Row],[Period 1 Subsidy ]]+Table11[[#This Row],[Period 2 Subsidy ]]+Table11[[#This Row],[Period 3 Subsidy ]]+Table11[[#This Row],[Period 4 Subsidy ]]+Table11[[#This Row],[Period 5 Subsidy ]]+Table11[[#This Row],[Period 6 Subsidy ]]+Table11[[#This Row],[Period 7 Subsidy ]]+Table11[[#This Row],[Period 8 Subsidy ]]</f>
        <v>0</v>
      </c>
      <c r="U47" s="42">
        <f>IF(Table11[[#This Row],[Total Rebate for Employee]]&gt;0.01, 100,0)</f>
        <v>0</v>
      </c>
    </row>
    <row r="48" spans="1:21" x14ac:dyDescent="0.25">
      <c r="A48" s="32">
        <f>'Information Sheet-COMPLETE 1st'!A57</f>
        <v>0</v>
      </c>
      <c r="B48" s="32">
        <f>'Information Sheet-COMPLETE 1st'!B57</f>
        <v>0</v>
      </c>
      <c r="C48" s="34">
        <f>'Period One'!I50</f>
        <v>0</v>
      </c>
      <c r="D48" s="37" t="str">
        <f>'Period One'!L50</f>
        <v>0</v>
      </c>
      <c r="E48" s="34">
        <f>'Period Two'!I50</f>
        <v>0</v>
      </c>
      <c r="F48" s="37" t="str">
        <f>'Period Two'!L50</f>
        <v>0</v>
      </c>
      <c r="G48" s="34">
        <f>'Period Three'!I50</f>
        <v>0</v>
      </c>
      <c r="H48" s="37" t="str">
        <f>'Period Three'!L50</f>
        <v>0</v>
      </c>
      <c r="I48" s="34">
        <f>'Period Four'!I50</f>
        <v>0</v>
      </c>
      <c r="J48" s="37" t="str">
        <f>'Period Four'!L50</f>
        <v>0</v>
      </c>
      <c r="K48" s="34">
        <f>'Period Five'!I50</f>
        <v>0</v>
      </c>
      <c r="L48" s="37" t="str">
        <f>'Period Five'!L50</f>
        <v>0</v>
      </c>
      <c r="M48" s="35">
        <f>'Period Six'!I50</f>
        <v>0</v>
      </c>
      <c r="N48" s="37" t="str">
        <f>'Period Six'!L50</f>
        <v>0</v>
      </c>
      <c r="O48" s="34">
        <f>'Period Seven'!I50</f>
        <v>0</v>
      </c>
      <c r="P48" s="37" t="str">
        <f>'Period Seven'!L50</f>
        <v>0</v>
      </c>
      <c r="Q48" s="34">
        <f>'Period Eight'!I50</f>
        <v>0</v>
      </c>
      <c r="R48" s="37" t="str">
        <f>'Period Eight'!L50</f>
        <v>0</v>
      </c>
      <c r="S48" s="34">
        <f>Table11[[#This Row],[Period 1 Hours]]+Table11[[#This Row],[Period 2 Hours ]]+Table11[[#This Row],[Period 3 Hours]]+Table11[[#This Row],[Period 4 Hours]]+Table11[[#This Row],[Period 5 Hours]]+Table11[[#This Row],[Period 6 Hours]]+Table11[[#This Row],[Period 7 Hours]]+Table11[[#This Row],[Period 8 Hours]]</f>
        <v>0</v>
      </c>
      <c r="T48" s="42">
        <f>Table11[[#This Row],[Period 1 Subsidy ]]+Table11[[#This Row],[Period 2 Subsidy ]]+Table11[[#This Row],[Period 3 Subsidy ]]+Table11[[#This Row],[Period 4 Subsidy ]]+Table11[[#This Row],[Period 5 Subsidy ]]+Table11[[#This Row],[Period 6 Subsidy ]]+Table11[[#This Row],[Period 7 Subsidy ]]+Table11[[#This Row],[Period 8 Subsidy ]]</f>
        <v>0</v>
      </c>
      <c r="U48" s="42">
        <f>IF(Table11[[#This Row],[Total Rebate for Employee]]&gt;0.01, 100,0)</f>
        <v>0</v>
      </c>
    </row>
    <row r="49" spans="1:21" x14ac:dyDescent="0.25">
      <c r="A49" s="32">
        <f>'Information Sheet-COMPLETE 1st'!A58</f>
        <v>0</v>
      </c>
      <c r="B49" s="32">
        <f>'Information Sheet-COMPLETE 1st'!B58</f>
        <v>0</v>
      </c>
      <c r="C49" s="34">
        <f>'Period One'!I51</f>
        <v>0</v>
      </c>
      <c r="D49" s="37" t="str">
        <f>'Period One'!L51</f>
        <v>0</v>
      </c>
      <c r="E49" s="34">
        <f>'Period Two'!I51</f>
        <v>0</v>
      </c>
      <c r="F49" s="37" t="str">
        <f>'Period Two'!L51</f>
        <v>0</v>
      </c>
      <c r="G49" s="34">
        <f>'Period Three'!I51</f>
        <v>0</v>
      </c>
      <c r="H49" s="37" t="str">
        <f>'Period Three'!L51</f>
        <v>0</v>
      </c>
      <c r="I49" s="34">
        <f>'Period Four'!I51</f>
        <v>0</v>
      </c>
      <c r="J49" s="37" t="str">
        <f>'Period Four'!L51</f>
        <v>0</v>
      </c>
      <c r="K49" s="34">
        <f>'Period Five'!I51</f>
        <v>0</v>
      </c>
      <c r="L49" s="37" t="str">
        <f>'Period Five'!L51</f>
        <v>0</v>
      </c>
      <c r="M49" s="35">
        <f>'Period Six'!I51</f>
        <v>0</v>
      </c>
      <c r="N49" s="37" t="str">
        <f>'Period Six'!L51</f>
        <v>0</v>
      </c>
      <c r="O49" s="34">
        <f>'Period Seven'!I51</f>
        <v>0</v>
      </c>
      <c r="P49" s="37" t="str">
        <f>'Period Seven'!L51</f>
        <v>0</v>
      </c>
      <c r="Q49" s="34">
        <f>'Period Eight'!I51</f>
        <v>0</v>
      </c>
      <c r="R49" s="37" t="str">
        <f>'Period Eight'!L51</f>
        <v>0</v>
      </c>
      <c r="S49" s="34">
        <f>Table11[[#This Row],[Period 1 Hours]]+Table11[[#This Row],[Period 2 Hours ]]+Table11[[#This Row],[Period 3 Hours]]+Table11[[#This Row],[Period 4 Hours]]+Table11[[#This Row],[Period 5 Hours]]+Table11[[#This Row],[Period 6 Hours]]+Table11[[#This Row],[Period 7 Hours]]+Table11[[#This Row],[Period 8 Hours]]</f>
        <v>0</v>
      </c>
      <c r="T49" s="42">
        <f>Table11[[#This Row],[Period 1 Subsidy ]]+Table11[[#This Row],[Period 2 Subsidy ]]+Table11[[#This Row],[Period 3 Subsidy ]]+Table11[[#This Row],[Period 4 Subsidy ]]+Table11[[#This Row],[Period 5 Subsidy ]]+Table11[[#This Row],[Period 6 Subsidy ]]+Table11[[#This Row],[Period 7 Subsidy ]]+Table11[[#This Row],[Period 8 Subsidy ]]</f>
        <v>0</v>
      </c>
      <c r="U49" s="42">
        <f>IF(Table11[[#This Row],[Total Rebate for Employee]]&gt;0.01, 100,0)</f>
        <v>0</v>
      </c>
    </row>
    <row r="50" spans="1:21" x14ac:dyDescent="0.25">
      <c r="A50" s="32">
        <f>'Information Sheet-COMPLETE 1st'!A59</f>
        <v>0</v>
      </c>
      <c r="B50" s="32">
        <f>'Information Sheet-COMPLETE 1st'!B59</f>
        <v>0</v>
      </c>
      <c r="C50" s="34">
        <f>'Period One'!I52</f>
        <v>0</v>
      </c>
      <c r="D50" s="37" t="str">
        <f>'Period One'!L52</f>
        <v>0</v>
      </c>
      <c r="E50" s="34">
        <f>'Period Two'!I52</f>
        <v>0</v>
      </c>
      <c r="F50" s="37" t="str">
        <f>'Period Two'!L52</f>
        <v>0</v>
      </c>
      <c r="G50" s="34">
        <f>'Period Three'!I52</f>
        <v>0</v>
      </c>
      <c r="H50" s="37" t="str">
        <f>'Period Three'!L52</f>
        <v>0</v>
      </c>
      <c r="I50" s="34">
        <f>'Period Four'!I52</f>
        <v>0</v>
      </c>
      <c r="J50" s="37" t="str">
        <f>'Period Four'!L52</f>
        <v>0</v>
      </c>
      <c r="K50" s="34">
        <f>'Period Five'!I52</f>
        <v>0</v>
      </c>
      <c r="L50" s="37" t="str">
        <f>'Period Five'!L52</f>
        <v>0</v>
      </c>
      <c r="M50" s="35">
        <f>'Period Six'!I52</f>
        <v>0</v>
      </c>
      <c r="N50" s="37" t="str">
        <f>'Period Six'!L52</f>
        <v>0</v>
      </c>
      <c r="O50" s="34">
        <f>'Period Seven'!I52</f>
        <v>0</v>
      </c>
      <c r="P50" s="37" t="str">
        <f>'Period Seven'!L52</f>
        <v>0</v>
      </c>
      <c r="Q50" s="34">
        <f>'Period Eight'!I52</f>
        <v>0</v>
      </c>
      <c r="R50" s="37" t="str">
        <f>'Period Eight'!L52</f>
        <v>0</v>
      </c>
      <c r="S50" s="34">
        <f>Table11[[#This Row],[Period 1 Hours]]+Table11[[#This Row],[Period 2 Hours ]]+Table11[[#This Row],[Period 3 Hours]]+Table11[[#This Row],[Period 4 Hours]]+Table11[[#This Row],[Period 5 Hours]]+Table11[[#This Row],[Period 6 Hours]]+Table11[[#This Row],[Period 7 Hours]]+Table11[[#This Row],[Period 8 Hours]]</f>
        <v>0</v>
      </c>
      <c r="T50" s="42">
        <f>Table11[[#This Row],[Period 1 Subsidy ]]+Table11[[#This Row],[Period 2 Subsidy ]]+Table11[[#This Row],[Period 3 Subsidy ]]+Table11[[#This Row],[Period 4 Subsidy ]]+Table11[[#This Row],[Period 5 Subsidy ]]+Table11[[#This Row],[Period 6 Subsidy ]]+Table11[[#This Row],[Period 7 Subsidy ]]+Table11[[#This Row],[Period 8 Subsidy ]]</f>
        <v>0</v>
      </c>
      <c r="U50" s="42">
        <f>IF(Table11[[#This Row],[Total Rebate for Employee]]&gt;0.01, 100,0)</f>
        <v>0</v>
      </c>
    </row>
    <row r="51" spans="1:21" x14ac:dyDescent="0.25">
      <c r="A51" s="32">
        <f>'Information Sheet-COMPLETE 1st'!A60</f>
        <v>0</v>
      </c>
      <c r="B51" s="32">
        <f>'Information Sheet-COMPLETE 1st'!B60</f>
        <v>0</v>
      </c>
      <c r="C51" s="34">
        <f>'Period One'!I53</f>
        <v>0</v>
      </c>
      <c r="D51" s="37" t="str">
        <f>'Period One'!L53</f>
        <v>0</v>
      </c>
      <c r="E51" s="34">
        <f>'Period Two'!I53</f>
        <v>0</v>
      </c>
      <c r="F51" s="37" t="str">
        <f>'Period Two'!L53</f>
        <v>0</v>
      </c>
      <c r="G51" s="34">
        <f>'Period Three'!I53</f>
        <v>0</v>
      </c>
      <c r="H51" s="37" t="str">
        <f>'Period Three'!L53</f>
        <v>0</v>
      </c>
      <c r="I51" s="34">
        <f>'Period Four'!I53</f>
        <v>0</v>
      </c>
      <c r="J51" s="37" t="str">
        <f>'Period Four'!L53</f>
        <v>0</v>
      </c>
      <c r="K51" s="34">
        <f>'Period Five'!I53</f>
        <v>0</v>
      </c>
      <c r="L51" s="37" t="str">
        <f>'Period Five'!L53</f>
        <v>0</v>
      </c>
      <c r="M51" s="35">
        <f>'Period Six'!I53</f>
        <v>0</v>
      </c>
      <c r="N51" s="37" t="str">
        <f>'Period Six'!L53</f>
        <v>0</v>
      </c>
      <c r="O51" s="34">
        <f>'Period Seven'!I53</f>
        <v>0</v>
      </c>
      <c r="P51" s="37" t="str">
        <f>'Period Seven'!L53</f>
        <v>0</v>
      </c>
      <c r="Q51" s="34">
        <f>'Period Eight'!I53</f>
        <v>0</v>
      </c>
      <c r="R51" s="37" t="str">
        <f>'Period Eight'!L53</f>
        <v>0</v>
      </c>
      <c r="S51" s="34">
        <f>Table11[[#This Row],[Period 1 Hours]]+Table11[[#This Row],[Period 2 Hours ]]+Table11[[#This Row],[Period 3 Hours]]+Table11[[#This Row],[Period 4 Hours]]+Table11[[#This Row],[Period 5 Hours]]+Table11[[#This Row],[Period 6 Hours]]+Table11[[#This Row],[Period 7 Hours]]+Table11[[#This Row],[Period 8 Hours]]</f>
        <v>0</v>
      </c>
      <c r="T51" s="42">
        <f>Table11[[#This Row],[Period 1 Subsidy ]]+Table11[[#This Row],[Period 2 Subsidy ]]+Table11[[#This Row],[Period 3 Subsidy ]]+Table11[[#This Row],[Period 4 Subsidy ]]+Table11[[#This Row],[Period 5 Subsidy ]]+Table11[[#This Row],[Period 6 Subsidy ]]+Table11[[#This Row],[Period 7 Subsidy ]]+Table11[[#This Row],[Period 8 Subsidy ]]</f>
        <v>0</v>
      </c>
      <c r="U51" s="42">
        <f>IF(Table11[[#This Row],[Total Rebate for Employee]]&gt;0.01, 100,0)</f>
        <v>0</v>
      </c>
    </row>
    <row r="52" spans="1:21" x14ac:dyDescent="0.25">
      <c r="A52" s="32">
        <f>'Information Sheet-COMPLETE 1st'!A61</f>
        <v>0</v>
      </c>
      <c r="B52" s="32">
        <f>'Information Sheet-COMPLETE 1st'!B61</f>
        <v>0</v>
      </c>
      <c r="C52" s="34">
        <f>'Period One'!I54</f>
        <v>0</v>
      </c>
      <c r="D52" s="37" t="str">
        <f>'Period One'!L54</f>
        <v>0</v>
      </c>
      <c r="E52" s="34">
        <f>'Period Two'!I54</f>
        <v>0</v>
      </c>
      <c r="F52" s="37" t="str">
        <f>'Period Two'!L54</f>
        <v>0</v>
      </c>
      <c r="G52" s="34">
        <f>'Period Three'!I54</f>
        <v>0</v>
      </c>
      <c r="H52" s="37" t="str">
        <f>'Period Three'!L54</f>
        <v>0</v>
      </c>
      <c r="I52" s="34">
        <f>'Period Four'!I54</f>
        <v>0</v>
      </c>
      <c r="J52" s="37" t="str">
        <f>'Period Four'!L54</f>
        <v>0</v>
      </c>
      <c r="K52" s="34">
        <f>'Period Five'!I54</f>
        <v>0</v>
      </c>
      <c r="L52" s="37" t="str">
        <f>'Period Five'!L54</f>
        <v>0</v>
      </c>
      <c r="M52" s="35">
        <f>'Period Six'!I54</f>
        <v>0</v>
      </c>
      <c r="N52" s="37" t="str">
        <f>'Period Six'!L54</f>
        <v>0</v>
      </c>
      <c r="O52" s="34">
        <f>'Period Seven'!I54</f>
        <v>0</v>
      </c>
      <c r="P52" s="37" t="str">
        <f>'Period Seven'!L54</f>
        <v>0</v>
      </c>
      <c r="Q52" s="34">
        <f>'Period Eight'!I54</f>
        <v>0</v>
      </c>
      <c r="R52" s="37" t="str">
        <f>'Period Eight'!L54</f>
        <v>0</v>
      </c>
      <c r="S52" s="34">
        <f>Table11[[#This Row],[Period 1 Hours]]+Table11[[#This Row],[Period 2 Hours ]]+Table11[[#This Row],[Period 3 Hours]]+Table11[[#This Row],[Period 4 Hours]]+Table11[[#This Row],[Period 5 Hours]]+Table11[[#This Row],[Period 6 Hours]]+Table11[[#This Row],[Period 7 Hours]]+Table11[[#This Row],[Period 8 Hours]]</f>
        <v>0</v>
      </c>
      <c r="T52" s="42">
        <f>Table11[[#This Row],[Period 1 Subsidy ]]+Table11[[#This Row],[Period 2 Subsidy ]]+Table11[[#This Row],[Period 3 Subsidy ]]+Table11[[#This Row],[Period 4 Subsidy ]]+Table11[[#This Row],[Period 5 Subsidy ]]+Table11[[#This Row],[Period 6 Subsidy ]]+Table11[[#This Row],[Period 7 Subsidy ]]+Table11[[#This Row],[Period 8 Subsidy ]]</f>
        <v>0</v>
      </c>
      <c r="U52" s="42">
        <f>IF(Table11[[#This Row],[Total Rebate for Employee]]&gt;0.01, 100,0)</f>
        <v>0</v>
      </c>
    </row>
    <row r="53" spans="1:21" x14ac:dyDescent="0.25">
      <c r="A53" s="32">
        <f>'Information Sheet-COMPLETE 1st'!A62</f>
        <v>0</v>
      </c>
      <c r="B53" s="32">
        <f>'Information Sheet-COMPLETE 1st'!B62</f>
        <v>0</v>
      </c>
      <c r="C53" s="34">
        <f>'Period One'!I55</f>
        <v>0</v>
      </c>
      <c r="D53" s="37" t="str">
        <f>'Period One'!L55</f>
        <v>0</v>
      </c>
      <c r="E53" s="34">
        <f>'Period Two'!I55</f>
        <v>0</v>
      </c>
      <c r="F53" s="37" t="str">
        <f>'Period Two'!L55</f>
        <v>0</v>
      </c>
      <c r="G53" s="34">
        <f>'Period Three'!I55</f>
        <v>0</v>
      </c>
      <c r="H53" s="37" t="str">
        <f>'Period Three'!L55</f>
        <v>0</v>
      </c>
      <c r="I53" s="34">
        <f>'Period Four'!I55</f>
        <v>0</v>
      </c>
      <c r="J53" s="37" t="str">
        <f>'Period Four'!L55</f>
        <v>0</v>
      </c>
      <c r="K53" s="34">
        <f>'Period Five'!I55</f>
        <v>0</v>
      </c>
      <c r="L53" s="37" t="str">
        <f>'Period Five'!L55</f>
        <v>0</v>
      </c>
      <c r="M53" s="35">
        <f>'Period Six'!I55</f>
        <v>0</v>
      </c>
      <c r="N53" s="37" t="str">
        <f>'Period Six'!L55</f>
        <v>0</v>
      </c>
      <c r="O53" s="34">
        <f>'Period Seven'!I55</f>
        <v>0</v>
      </c>
      <c r="P53" s="37" t="str">
        <f>'Period Seven'!L55</f>
        <v>0</v>
      </c>
      <c r="Q53" s="34">
        <f>'Period Eight'!I55</f>
        <v>0</v>
      </c>
      <c r="R53" s="37" t="str">
        <f>'Period Eight'!L55</f>
        <v>0</v>
      </c>
      <c r="S53" s="34">
        <f>Table11[[#This Row],[Period 1 Hours]]+Table11[[#This Row],[Period 2 Hours ]]+Table11[[#This Row],[Period 3 Hours]]+Table11[[#This Row],[Period 4 Hours]]+Table11[[#This Row],[Period 5 Hours]]+Table11[[#This Row],[Period 6 Hours]]+Table11[[#This Row],[Period 7 Hours]]+Table11[[#This Row],[Period 8 Hours]]</f>
        <v>0</v>
      </c>
      <c r="T53" s="42">
        <f>Table11[[#This Row],[Period 1 Subsidy ]]+Table11[[#This Row],[Period 2 Subsidy ]]+Table11[[#This Row],[Period 3 Subsidy ]]+Table11[[#This Row],[Period 4 Subsidy ]]+Table11[[#This Row],[Period 5 Subsidy ]]+Table11[[#This Row],[Period 6 Subsidy ]]+Table11[[#This Row],[Period 7 Subsidy ]]+Table11[[#This Row],[Period 8 Subsidy ]]</f>
        <v>0</v>
      </c>
      <c r="U53" s="42">
        <f>IF(Table11[[#This Row],[Total Rebate for Employee]]&gt;0.01, 100,0)</f>
        <v>0</v>
      </c>
    </row>
    <row r="54" spans="1:21" x14ac:dyDescent="0.25">
      <c r="A54" s="32">
        <f>'Information Sheet-COMPLETE 1st'!A63</f>
        <v>0</v>
      </c>
      <c r="B54" s="32">
        <f>'Information Sheet-COMPLETE 1st'!B63</f>
        <v>0</v>
      </c>
      <c r="C54" s="34">
        <f>'Period One'!I56</f>
        <v>0</v>
      </c>
      <c r="D54" s="37" t="str">
        <f>'Period One'!L56</f>
        <v>0</v>
      </c>
      <c r="E54" s="34">
        <f>'Period Two'!I56</f>
        <v>0</v>
      </c>
      <c r="F54" s="37" t="str">
        <f>'Period Two'!L56</f>
        <v>0</v>
      </c>
      <c r="G54" s="34">
        <f>'Period Three'!I56</f>
        <v>0</v>
      </c>
      <c r="H54" s="37" t="str">
        <f>'Period Three'!L56</f>
        <v>0</v>
      </c>
      <c r="I54" s="34">
        <f>'Period Four'!I56</f>
        <v>0</v>
      </c>
      <c r="J54" s="37" t="str">
        <f>'Period Four'!L56</f>
        <v>0</v>
      </c>
      <c r="K54" s="34">
        <f>'Period Five'!I56</f>
        <v>0</v>
      </c>
      <c r="L54" s="37" t="str">
        <f>'Period Five'!L56</f>
        <v>0</v>
      </c>
      <c r="M54" s="35">
        <f>'Period Six'!I56</f>
        <v>0</v>
      </c>
      <c r="N54" s="37" t="str">
        <f>'Period Six'!L56</f>
        <v>0</v>
      </c>
      <c r="O54" s="34">
        <f>'Period Seven'!I56</f>
        <v>0</v>
      </c>
      <c r="P54" s="37" t="str">
        <f>'Period Seven'!L56</f>
        <v>0</v>
      </c>
      <c r="Q54" s="34">
        <f>'Period Eight'!I56</f>
        <v>0</v>
      </c>
      <c r="R54" s="37" t="str">
        <f>'Period Eight'!L56</f>
        <v>0</v>
      </c>
      <c r="S54" s="34">
        <f>Table11[[#This Row],[Period 1 Hours]]+Table11[[#This Row],[Period 2 Hours ]]+Table11[[#This Row],[Period 3 Hours]]+Table11[[#This Row],[Period 4 Hours]]+Table11[[#This Row],[Period 5 Hours]]+Table11[[#This Row],[Period 6 Hours]]+Table11[[#This Row],[Period 7 Hours]]+Table11[[#This Row],[Period 8 Hours]]</f>
        <v>0</v>
      </c>
      <c r="T54" s="42">
        <f>Table11[[#This Row],[Period 1 Subsidy ]]+Table11[[#This Row],[Period 2 Subsidy ]]+Table11[[#This Row],[Period 3 Subsidy ]]+Table11[[#This Row],[Period 4 Subsidy ]]+Table11[[#This Row],[Period 5 Subsidy ]]+Table11[[#This Row],[Period 6 Subsidy ]]+Table11[[#This Row],[Period 7 Subsidy ]]+Table11[[#This Row],[Period 8 Subsidy ]]</f>
        <v>0</v>
      </c>
      <c r="U54" s="42">
        <f>IF(Table11[[#This Row],[Total Rebate for Employee]]&gt;0.01, 100,0)</f>
        <v>0</v>
      </c>
    </row>
    <row r="55" spans="1:21" x14ac:dyDescent="0.25">
      <c r="A55" s="32">
        <f>'Information Sheet-COMPLETE 1st'!A64</f>
        <v>0</v>
      </c>
      <c r="B55" s="32">
        <f>'Information Sheet-COMPLETE 1st'!B64</f>
        <v>0</v>
      </c>
      <c r="C55" s="34">
        <f>'Period One'!I57</f>
        <v>0</v>
      </c>
      <c r="D55" s="37" t="str">
        <f>'Period One'!L57</f>
        <v>0</v>
      </c>
      <c r="E55" s="34">
        <f>'Period Two'!I57</f>
        <v>0</v>
      </c>
      <c r="F55" s="37" t="str">
        <f>'Period Two'!L57</f>
        <v>0</v>
      </c>
      <c r="G55" s="34">
        <f>'Period Three'!I57</f>
        <v>0</v>
      </c>
      <c r="H55" s="37" t="str">
        <f>'Period Three'!L57</f>
        <v>0</v>
      </c>
      <c r="I55" s="34">
        <f>'Period Four'!I57</f>
        <v>0</v>
      </c>
      <c r="J55" s="37" t="str">
        <f>'Period Four'!L57</f>
        <v>0</v>
      </c>
      <c r="K55" s="34">
        <f>'Period Five'!I57</f>
        <v>0</v>
      </c>
      <c r="L55" s="37" t="str">
        <f>'Period Five'!L57</f>
        <v>0</v>
      </c>
      <c r="M55" s="35">
        <f>'Period Six'!I57</f>
        <v>0</v>
      </c>
      <c r="N55" s="37" t="str">
        <f>'Period Six'!L57</f>
        <v>0</v>
      </c>
      <c r="O55" s="34">
        <f>'Period Seven'!I57</f>
        <v>0</v>
      </c>
      <c r="P55" s="37" t="str">
        <f>'Period Seven'!L57</f>
        <v>0</v>
      </c>
      <c r="Q55" s="34">
        <f>'Period Eight'!I57</f>
        <v>0</v>
      </c>
      <c r="R55" s="37" t="str">
        <f>'Period Eight'!L57</f>
        <v>0</v>
      </c>
      <c r="S55" s="34">
        <f>Table11[[#This Row],[Period 1 Hours]]+Table11[[#This Row],[Period 2 Hours ]]+Table11[[#This Row],[Period 3 Hours]]+Table11[[#This Row],[Period 4 Hours]]+Table11[[#This Row],[Period 5 Hours]]+Table11[[#This Row],[Period 6 Hours]]+Table11[[#This Row],[Period 7 Hours]]+Table11[[#This Row],[Period 8 Hours]]</f>
        <v>0</v>
      </c>
      <c r="T55" s="42">
        <f>Table11[[#This Row],[Period 1 Subsidy ]]+Table11[[#This Row],[Period 2 Subsidy ]]+Table11[[#This Row],[Period 3 Subsidy ]]+Table11[[#This Row],[Period 4 Subsidy ]]+Table11[[#This Row],[Period 5 Subsidy ]]+Table11[[#This Row],[Period 6 Subsidy ]]+Table11[[#This Row],[Period 7 Subsidy ]]+Table11[[#This Row],[Period 8 Subsidy ]]</f>
        <v>0</v>
      </c>
      <c r="U55" s="42">
        <f>IF(Table11[[#This Row],[Total Rebate for Employee]]&gt;0.01, 100,0)</f>
        <v>0</v>
      </c>
    </row>
    <row r="56" spans="1:21" x14ac:dyDescent="0.25">
      <c r="A56" s="32">
        <f>'Information Sheet-COMPLETE 1st'!A65</f>
        <v>0</v>
      </c>
      <c r="B56" s="32">
        <f>'Information Sheet-COMPLETE 1st'!B65</f>
        <v>0</v>
      </c>
      <c r="C56" s="34">
        <f>'Period One'!I58</f>
        <v>0</v>
      </c>
      <c r="D56" s="37" t="str">
        <f>'Period One'!L58</f>
        <v>0</v>
      </c>
      <c r="E56" s="34">
        <f>'Period Two'!I58</f>
        <v>0</v>
      </c>
      <c r="F56" s="37" t="str">
        <f>'Period Two'!L58</f>
        <v>0</v>
      </c>
      <c r="G56" s="34">
        <f>'Period Three'!I58</f>
        <v>0</v>
      </c>
      <c r="H56" s="37" t="str">
        <f>'Period Three'!L58</f>
        <v>0</v>
      </c>
      <c r="I56" s="34">
        <f>'Period Four'!I58</f>
        <v>0</v>
      </c>
      <c r="J56" s="37" t="str">
        <f>'Period Four'!L58</f>
        <v>0</v>
      </c>
      <c r="K56" s="34">
        <f>'Period Five'!I58</f>
        <v>0</v>
      </c>
      <c r="L56" s="37" t="str">
        <f>'Period Five'!L58</f>
        <v>0</v>
      </c>
      <c r="M56" s="35">
        <f>'Period Six'!I58</f>
        <v>0</v>
      </c>
      <c r="N56" s="37" t="str">
        <f>'Period Six'!L58</f>
        <v>0</v>
      </c>
      <c r="O56" s="34">
        <f>'Period Seven'!I58</f>
        <v>0</v>
      </c>
      <c r="P56" s="37" t="str">
        <f>'Period Seven'!L58</f>
        <v>0</v>
      </c>
      <c r="Q56" s="34">
        <f>'Period Eight'!I58</f>
        <v>0</v>
      </c>
      <c r="R56" s="37" t="str">
        <f>'Period Eight'!L58</f>
        <v>0</v>
      </c>
      <c r="S56" s="34">
        <f>Table11[[#This Row],[Period 1 Hours]]+Table11[[#This Row],[Period 2 Hours ]]+Table11[[#This Row],[Period 3 Hours]]+Table11[[#This Row],[Period 4 Hours]]+Table11[[#This Row],[Period 5 Hours]]+Table11[[#This Row],[Period 6 Hours]]+Table11[[#This Row],[Period 7 Hours]]+Table11[[#This Row],[Period 8 Hours]]</f>
        <v>0</v>
      </c>
      <c r="T56" s="42">
        <f>Table11[[#This Row],[Period 1 Subsidy ]]+Table11[[#This Row],[Period 2 Subsidy ]]+Table11[[#This Row],[Period 3 Subsidy ]]+Table11[[#This Row],[Period 4 Subsidy ]]+Table11[[#This Row],[Period 5 Subsidy ]]+Table11[[#This Row],[Period 6 Subsidy ]]+Table11[[#This Row],[Period 7 Subsidy ]]+Table11[[#This Row],[Period 8 Subsidy ]]</f>
        <v>0</v>
      </c>
      <c r="U56" s="42">
        <f>IF(Table11[[#This Row],[Total Rebate for Employee]]&gt;0.01, 100,0)</f>
        <v>0</v>
      </c>
    </row>
    <row r="57" spans="1:21" x14ac:dyDescent="0.25">
      <c r="A57" s="32">
        <f>'Information Sheet-COMPLETE 1st'!A66</f>
        <v>0</v>
      </c>
      <c r="B57" s="32">
        <f>'Information Sheet-COMPLETE 1st'!B66</f>
        <v>0</v>
      </c>
      <c r="C57" s="34">
        <f>'Period One'!I59</f>
        <v>0</v>
      </c>
      <c r="D57" s="37" t="str">
        <f>'Period One'!L59</f>
        <v>0</v>
      </c>
      <c r="E57" s="34">
        <f>'Period Two'!I59</f>
        <v>0</v>
      </c>
      <c r="F57" s="37" t="str">
        <f>'Period Two'!L59</f>
        <v>0</v>
      </c>
      <c r="G57" s="34">
        <f>'Period Three'!I59</f>
        <v>0</v>
      </c>
      <c r="H57" s="37" t="str">
        <f>'Period Three'!L59</f>
        <v>0</v>
      </c>
      <c r="I57" s="34">
        <f>'Period Four'!I59</f>
        <v>0</v>
      </c>
      <c r="J57" s="37" t="str">
        <f>'Period Four'!L59</f>
        <v>0</v>
      </c>
      <c r="K57" s="34">
        <f>'Period Five'!I59</f>
        <v>0</v>
      </c>
      <c r="L57" s="37" t="str">
        <f>'Period Five'!L59</f>
        <v>0</v>
      </c>
      <c r="M57" s="35">
        <f>'Period Six'!I59</f>
        <v>0</v>
      </c>
      <c r="N57" s="37" t="str">
        <f>'Period Six'!L59</f>
        <v>0</v>
      </c>
      <c r="O57" s="34">
        <f>'Period Seven'!I59</f>
        <v>0</v>
      </c>
      <c r="P57" s="37" t="str">
        <f>'Period Seven'!L59</f>
        <v>0</v>
      </c>
      <c r="Q57" s="34">
        <f>'Period Eight'!I59</f>
        <v>0</v>
      </c>
      <c r="R57" s="37" t="str">
        <f>'Period Eight'!L59</f>
        <v>0</v>
      </c>
      <c r="S57" s="34">
        <f>Table11[[#This Row],[Period 1 Hours]]+Table11[[#This Row],[Period 2 Hours ]]+Table11[[#This Row],[Period 3 Hours]]+Table11[[#This Row],[Period 4 Hours]]+Table11[[#This Row],[Period 5 Hours]]+Table11[[#This Row],[Period 6 Hours]]+Table11[[#This Row],[Period 7 Hours]]+Table11[[#This Row],[Period 8 Hours]]</f>
        <v>0</v>
      </c>
      <c r="T57" s="42">
        <f>Table11[[#This Row],[Period 1 Subsidy ]]+Table11[[#This Row],[Period 2 Subsidy ]]+Table11[[#This Row],[Period 3 Subsidy ]]+Table11[[#This Row],[Period 4 Subsidy ]]+Table11[[#This Row],[Period 5 Subsidy ]]+Table11[[#This Row],[Period 6 Subsidy ]]+Table11[[#This Row],[Period 7 Subsidy ]]+Table11[[#This Row],[Period 8 Subsidy ]]</f>
        <v>0</v>
      </c>
      <c r="U57" s="42">
        <f>IF(Table11[[#This Row],[Total Rebate for Employee]]&gt;0.01, 100,0)</f>
        <v>0</v>
      </c>
    </row>
    <row r="58" spans="1:21" x14ac:dyDescent="0.25">
      <c r="A58" s="32">
        <f>'Information Sheet-COMPLETE 1st'!A67</f>
        <v>0</v>
      </c>
      <c r="B58" s="32">
        <f>'Information Sheet-COMPLETE 1st'!B67</f>
        <v>0</v>
      </c>
      <c r="C58" s="34">
        <f>'Period One'!I60</f>
        <v>0</v>
      </c>
      <c r="D58" s="37" t="str">
        <f>'Period One'!L60</f>
        <v>0</v>
      </c>
      <c r="E58" s="34">
        <f>'Period Two'!I60</f>
        <v>0</v>
      </c>
      <c r="F58" s="37" t="str">
        <f>'Period Two'!L60</f>
        <v>0</v>
      </c>
      <c r="G58" s="34">
        <f>'Period Three'!I60</f>
        <v>0</v>
      </c>
      <c r="H58" s="37" t="str">
        <f>'Period Three'!L60</f>
        <v>0</v>
      </c>
      <c r="I58" s="34">
        <f>'Period Four'!I60</f>
        <v>0</v>
      </c>
      <c r="J58" s="37" t="str">
        <f>'Period Four'!L60</f>
        <v>0</v>
      </c>
      <c r="K58" s="34">
        <f>'Period Five'!I60</f>
        <v>0</v>
      </c>
      <c r="L58" s="37" t="str">
        <f>'Period Five'!L60</f>
        <v>0</v>
      </c>
      <c r="M58" s="35">
        <f>'Period Six'!I60</f>
        <v>0</v>
      </c>
      <c r="N58" s="37" t="str">
        <f>'Period Six'!L60</f>
        <v>0</v>
      </c>
      <c r="O58" s="34">
        <f>'Period Seven'!I60</f>
        <v>0</v>
      </c>
      <c r="P58" s="37" t="str">
        <f>'Period Seven'!L60</f>
        <v>0</v>
      </c>
      <c r="Q58" s="34">
        <f>'Period Eight'!I60</f>
        <v>0</v>
      </c>
      <c r="R58" s="37" t="str">
        <f>'Period Eight'!L60</f>
        <v>0</v>
      </c>
      <c r="S58" s="34">
        <f>Table11[[#This Row],[Period 1 Hours]]+Table11[[#This Row],[Period 2 Hours ]]+Table11[[#This Row],[Period 3 Hours]]+Table11[[#This Row],[Period 4 Hours]]+Table11[[#This Row],[Period 5 Hours]]+Table11[[#This Row],[Period 6 Hours]]+Table11[[#This Row],[Period 7 Hours]]+Table11[[#This Row],[Period 8 Hours]]</f>
        <v>0</v>
      </c>
      <c r="T58" s="42">
        <f>Table11[[#This Row],[Period 1 Subsidy ]]+Table11[[#This Row],[Period 2 Subsidy ]]+Table11[[#This Row],[Period 3 Subsidy ]]+Table11[[#This Row],[Period 4 Subsidy ]]+Table11[[#This Row],[Period 5 Subsidy ]]+Table11[[#This Row],[Period 6 Subsidy ]]+Table11[[#This Row],[Period 7 Subsidy ]]+Table11[[#This Row],[Period 8 Subsidy ]]</f>
        <v>0</v>
      </c>
      <c r="U58" s="42">
        <f>IF(Table11[[#This Row],[Total Rebate for Employee]]&gt;0.01, 100,0)</f>
        <v>0</v>
      </c>
    </row>
    <row r="59" spans="1:21" x14ac:dyDescent="0.25">
      <c r="A59" s="32">
        <f>'Information Sheet-COMPLETE 1st'!A68</f>
        <v>0</v>
      </c>
      <c r="B59" s="32">
        <f>'Information Sheet-COMPLETE 1st'!B68</f>
        <v>0</v>
      </c>
      <c r="C59" s="34">
        <f>'Period One'!I61</f>
        <v>0</v>
      </c>
      <c r="D59" s="37" t="str">
        <f>'Period One'!L61</f>
        <v>0</v>
      </c>
      <c r="E59" s="34">
        <f>'Period Two'!I61</f>
        <v>0</v>
      </c>
      <c r="F59" s="37" t="str">
        <f>'Period Two'!L61</f>
        <v>0</v>
      </c>
      <c r="G59" s="34">
        <f>'Period Three'!I61</f>
        <v>0</v>
      </c>
      <c r="H59" s="37" t="str">
        <f>'Period Three'!L61</f>
        <v>0</v>
      </c>
      <c r="I59" s="34">
        <f>'Period Four'!I61</f>
        <v>0</v>
      </c>
      <c r="J59" s="37" t="str">
        <f>'Period Four'!L61</f>
        <v>0</v>
      </c>
      <c r="K59" s="34">
        <f>'Period Five'!I61</f>
        <v>0</v>
      </c>
      <c r="L59" s="37" t="str">
        <f>'Period Five'!L61</f>
        <v>0</v>
      </c>
      <c r="M59" s="35">
        <f>'Period Six'!I61</f>
        <v>0</v>
      </c>
      <c r="N59" s="37" t="str">
        <f>'Period Six'!L61</f>
        <v>0</v>
      </c>
      <c r="O59" s="34">
        <f>'Period Seven'!I61</f>
        <v>0</v>
      </c>
      <c r="P59" s="37" t="str">
        <f>'Period Seven'!L61</f>
        <v>0</v>
      </c>
      <c r="Q59" s="34">
        <f>'Period Eight'!I61</f>
        <v>0</v>
      </c>
      <c r="R59" s="37" t="str">
        <f>'Period Eight'!L61</f>
        <v>0</v>
      </c>
      <c r="S59" s="34">
        <f>Table11[[#This Row],[Period 1 Hours]]+Table11[[#This Row],[Period 2 Hours ]]+Table11[[#This Row],[Period 3 Hours]]+Table11[[#This Row],[Period 4 Hours]]+Table11[[#This Row],[Period 5 Hours]]+Table11[[#This Row],[Period 6 Hours]]+Table11[[#This Row],[Period 7 Hours]]+Table11[[#This Row],[Period 8 Hours]]</f>
        <v>0</v>
      </c>
      <c r="T59" s="42">
        <f>Table11[[#This Row],[Period 1 Subsidy ]]+Table11[[#This Row],[Period 2 Subsidy ]]+Table11[[#This Row],[Period 3 Subsidy ]]+Table11[[#This Row],[Period 4 Subsidy ]]+Table11[[#This Row],[Period 5 Subsidy ]]+Table11[[#This Row],[Period 6 Subsidy ]]+Table11[[#This Row],[Period 7 Subsidy ]]+Table11[[#This Row],[Period 8 Subsidy ]]</f>
        <v>0</v>
      </c>
      <c r="U59" s="42">
        <f>IF(Table11[[#This Row],[Total Rebate for Employee]]&gt;0.01, 100,0)</f>
        <v>0</v>
      </c>
    </row>
    <row r="60" spans="1:21" x14ac:dyDescent="0.25">
      <c r="A60" s="32">
        <f>'Information Sheet-COMPLETE 1st'!A69</f>
        <v>0</v>
      </c>
      <c r="B60" s="32">
        <f>'Information Sheet-COMPLETE 1st'!B69</f>
        <v>0</v>
      </c>
      <c r="C60" s="34">
        <f>'Period One'!I62</f>
        <v>0</v>
      </c>
      <c r="D60" s="37" t="str">
        <f>'Period One'!L62</f>
        <v>0</v>
      </c>
      <c r="E60" s="34">
        <f>'Period Two'!I62</f>
        <v>0</v>
      </c>
      <c r="F60" s="37" t="str">
        <f>'Period Two'!L62</f>
        <v>0</v>
      </c>
      <c r="G60" s="34">
        <f>'Period Three'!I62</f>
        <v>0</v>
      </c>
      <c r="H60" s="37" t="str">
        <f>'Period Three'!L62</f>
        <v>0</v>
      </c>
      <c r="I60" s="34">
        <f>'Period Four'!I62</f>
        <v>0</v>
      </c>
      <c r="J60" s="37" t="str">
        <f>'Period Four'!L62</f>
        <v>0</v>
      </c>
      <c r="K60" s="34">
        <f>'Period Five'!I62</f>
        <v>0</v>
      </c>
      <c r="L60" s="37" t="str">
        <f>'Period Five'!L62</f>
        <v>0</v>
      </c>
      <c r="M60" s="35">
        <f>'Period Six'!I62</f>
        <v>0</v>
      </c>
      <c r="N60" s="37" t="str">
        <f>'Period Six'!L62</f>
        <v>0</v>
      </c>
      <c r="O60" s="34">
        <f>'Period Seven'!I62</f>
        <v>0</v>
      </c>
      <c r="P60" s="37" t="str">
        <f>'Period Seven'!L62</f>
        <v>0</v>
      </c>
      <c r="Q60" s="34">
        <f>'Period Eight'!I62</f>
        <v>0</v>
      </c>
      <c r="R60" s="37" t="str">
        <f>'Period Eight'!L62</f>
        <v>0</v>
      </c>
      <c r="S60" s="34">
        <f>Table11[[#This Row],[Period 1 Hours]]+Table11[[#This Row],[Period 2 Hours ]]+Table11[[#This Row],[Period 3 Hours]]+Table11[[#This Row],[Period 4 Hours]]+Table11[[#This Row],[Period 5 Hours]]+Table11[[#This Row],[Period 6 Hours]]+Table11[[#This Row],[Period 7 Hours]]+Table11[[#This Row],[Period 8 Hours]]</f>
        <v>0</v>
      </c>
      <c r="T60" s="42">
        <f>Table11[[#This Row],[Period 1 Subsidy ]]+Table11[[#This Row],[Period 2 Subsidy ]]+Table11[[#This Row],[Period 3 Subsidy ]]+Table11[[#This Row],[Period 4 Subsidy ]]+Table11[[#This Row],[Period 5 Subsidy ]]+Table11[[#This Row],[Period 6 Subsidy ]]+Table11[[#This Row],[Period 7 Subsidy ]]+Table11[[#This Row],[Period 8 Subsidy ]]</f>
        <v>0</v>
      </c>
      <c r="U60" s="42">
        <f>IF(Table11[[#This Row],[Total Rebate for Employee]]&gt;0.01, 100,0)</f>
        <v>0</v>
      </c>
    </row>
    <row r="61" spans="1:21" x14ac:dyDescent="0.25">
      <c r="A61" s="32">
        <f>'Information Sheet-COMPLETE 1st'!A70</f>
        <v>0</v>
      </c>
      <c r="B61" s="32">
        <f>'Information Sheet-COMPLETE 1st'!B70</f>
        <v>0</v>
      </c>
      <c r="C61" s="34">
        <f>'Period One'!I63</f>
        <v>0</v>
      </c>
      <c r="D61" s="37" t="str">
        <f>'Period One'!L63</f>
        <v>0</v>
      </c>
      <c r="E61" s="34">
        <f>'Period Two'!I63</f>
        <v>0</v>
      </c>
      <c r="F61" s="37" t="str">
        <f>'Period Two'!L63</f>
        <v>0</v>
      </c>
      <c r="G61" s="34">
        <f>'Period Three'!I63</f>
        <v>0</v>
      </c>
      <c r="H61" s="37" t="str">
        <f>'Period Three'!L63</f>
        <v>0</v>
      </c>
      <c r="I61" s="34">
        <f>'Period Four'!I63</f>
        <v>0</v>
      </c>
      <c r="J61" s="37" t="str">
        <f>'Period Four'!L63</f>
        <v>0</v>
      </c>
      <c r="K61" s="34">
        <f>'Period Five'!I63</f>
        <v>0</v>
      </c>
      <c r="L61" s="37" t="str">
        <f>'Period Five'!L63</f>
        <v>0</v>
      </c>
      <c r="M61" s="35">
        <f>'Period Six'!I63</f>
        <v>0</v>
      </c>
      <c r="N61" s="37" t="str">
        <f>'Period Six'!L63</f>
        <v>0</v>
      </c>
      <c r="O61" s="34">
        <f>'Period Seven'!I63</f>
        <v>0</v>
      </c>
      <c r="P61" s="37" t="str">
        <f>'Period Seven'!L63</f>
        <v>0</v>
      </c>
      <c r="Q61" s="34">
        <f>'Period Eight'!I63</f>
        <v>0</v>
      </c>
      <c r="R61" s="37" t="str">
        <f>'Period Eight'!L63</f>
        <v>0</v>
      </c>
      <c r="S61" s="34">
        <f>Table11[[#This Row],[Period 1 Hours]]+Table11[[#This Row],[Period 2 Hours ]]+Table11[[#This Row],[Period 3 Hours]]+Table11[[#This Row],[Period 4 Hours]]+Table11[[#This Row],[Period 5 Hours]]+Table11[[#This Row],[Period 6 Hours]]+Table11[[#This Row],[Period 7 Hours]]+Table11[[#This Row],[Period 8 Hours]]</f>
        <v>0</v>
      </c>
      <c r="T61" s="42">
        <f>Table11[[#This Row],[Period 1 Subsidy ]]+Table11[[#This Row],[Period 2 Subsidy ]]+Table11[[#This Row],[Period 3 Subsidy ]]+Table11[[#This Row],[Period 4 Subsidy ]]+Table11[[#This Row],[Period 5 Subsidy ]]+Table11[[#This Row],[Period 6 Subsidy ]]+Table11[[#This Row],[Period 7 Subsidy ]]+Table11[[#This Row],[Period 8 Subsidy ]]</f>
        <v>0</v>
      </c>
      <c r="U61" s="42">
        <f>IF(Table11[[#This Row],[Total Rebate for Employee]]&gt;0.01, 100,0)</f>
        <v>0</v>
      </c>
    </row>
    <row r="62" spans="1:21" x14ac:dyDescent="0.25">
      <c r="A62" s="32">
        <f>'Information Sheet-COMPLETE 1st'!A71</f>
        <v>0</v>
      </c>
      <c r="B62" s="32">
        <f>'Information Sheet-COMPLETE 1st'!B71</f>
        <v>0</v>
      </c>
      <c r="C62" s="34">
        <f>'Period One'!I64</f>
        <v>0</v>
      </c>
      <c r="D62" s="37" t="str">
        <f>'Period One'!L64</f>
        <v>0</v>
      </c>
      <c r="E62" s="34">
        <f>'Period Two'!I64</f>
        <v>0</v>
      </c>
      <c r="F62" s="37" t="str">
        <f>'Period Two'!L64</f>
        <v>0</v>
      </c>
      <c r="G62" s="34">
        <f>'Period Three'!I64</f>
        <v>0</v>
      </c>
      <c r="H62" s="37" t="str">
        <f>'Period Three'!L64</f>
        <v>0</v>
      </c>
      <c r="I62" s="34">
        <f>'Period Four'!I64</f>
        <v>0</v>
      </c>
      <c r="J62" s="37" t="str">
        <f>'Period Four'!L64</f>
        <v>0</v>
      </c>
      <c r="K62" s="34">
        <f>'Period Five'!I64</f>
        <v>0</v>
      </c>
      <c r="L62" s="37" t="str">
        <f>'Period Five'!L64</f>
        <v>0</v>
      </c>
      <c r="M62" s="35">
        <f>'Period Six'!I64</f>
        <v>0</v>
      </c>
      <c r="N62" s="37" t="str">
        <f>'Period Six'!L64</f>
        <v>0</v>
      </c>
      <c r="O62" s="34">
        <f>'Period Seven'!I64</f>
        <v>0</v>
      </c>
      <c r="P62" s="37" t="str">
        <f>'Period Seven'!L64</f>
        <v>0</v>
      </c>
      <c r="Q62" s="34">
        <f>'Period Eight'!I64</f>
        <v>0</v>
      </c>
      <c r="R62" s="37" t="str">
        <f>'Period Eight'!L64</f>
        <v>0</v>
      </c>
      <c r="S62" s="34">
        <f>Table11[[#This Row],[Period 1 Hours]]+Table11[[#This Row],[Period 2 Hours ]]+Table11[[#This Row],[Period 3 Hours]]+Table11[[#This Row],[Period 4 Hours]]+Table11[[#This Row],[Period 5 Hours]]+Table11[[#This Row],[Period 6 Hours]]+Table11[[#This Row],[Period 7 Hours]]+Table11[[#This Row],[Period 8 Hours]]</f>
        <v>0</v>
      </c>
      <c r="T62" s="42">
        <f>Table11[[#This Row],[Period 1 Subsidy ]]+Table11[[#This Row],[Period 2 Subsidy ]]+Table11[[#This Row],[Period 3 Subsidy ]]+Table11[[#This Row],[Period 4 Subsidy ]]+Table11[[#This Row],[Period 5 Subsidy ]]+Table11[[#This Row],[Period 6 Subsidy ]]+Table11[[#This Row],[Period 7 Subsidy ]]+Table11[[#This Row],[Period 8 Subsidy ]]</f>
        <v>0</v>
      </c>
      <c r="U62" s="42">
        <f>IF(Table11[[#This Row],[Total Rebate for Employee]]&gt;0.01, 100,0)</f>
        <v>0</v>
      </c>
    </row>
    <row r="63" spans="1:21" x14ac:dyDescent="0.25">
      <c r="A63" s="32">
        <f>'Information Sheet-COMPLETE 1st'!A72</f>
        <v>0</v>
      </c>
      <c r="B63" s="32">
        <f>'Information Sheet-COMPLETE 1st'!B72</f>
        <v>0</v>
      </c>
      <c r="C63" s="34">
        <f>'Period One'!I65</f>
        <v>0</v>
      </c>
      <c r="D63" s="37" t="str">
        <f>'Period One'!L65</f>
        <v>0</v>
      </c>
      <c r="E63" s="34">
        <f>'Period Two'!I65</f>
        <v>0</v>
      </c>
      <c r="F63" s="37" t="str">
        <f>'Period Two'!L65</f>
        <v>0</v>
      </c>
      <c r="G63" s="34">
        <f>'Period Three'!I65</f>
        <v>0</v>
      </c>
      <c r="H63" s="37" t="str">
        <f>'Period Three'!L65</f>
        <v>0</v>
      </c>
      <c r="I63" s="34">
        <f>'Period Four'!I65</f>
        <v>0</v>
      </c>
      <c r="J63" s="37" t="str">
        <f>'Period Four'!L65</f>
        <v>0</v>
      </c>
      <c r="K63" s="34">
        <f>'Period Five'!I65</f>
        <v>0</v>
      </c>
      <c r="L63" s="37" t="str">
        <f>'Period Five'!L65</f>
        <v>0</v>
      </c>
      <c r="M63" s="35">
        <f>'Period Six'!I65</f>
        <v>0</v>
      </c>
      <c r="N63" s="37" t="str">
        <f>'Period Six'!L65</f>
        <v>0</v>
      </c>
      <c r="O63" s="34">
        <f>'Period Seven'!I65</f>
        <v>0</v>
      </c>
      <c r="P63" s="37" t="str">
        <f>'Period Seven'!L65</f>
        <v>0</v>
      </c>
      <c r="Q63" s="34">
        <f>'Period Eight'!I65</f>
        <v>0</v>
      </c>
      <c r="R63" s="37" t="str">
        <f>'Period Eight'!L65</f>
        <v>0</v>
      </c>
      <c r="S63" s="34">
        <f>Table11[[#This Row],[Period 1 Hours]]+Table11[[#This Row],[Period 2 Hours ]]+Table11[[#This Row],[Period 3 Hours]]+Table11[[#This Row],[Period 4 Hours]]+Table11[[#This Row],[Period 5 Hours]]+Table11[[#This Row],[Period 6 Hours]]+Table11[[#This Row],[Period 7 Hours]]+Table11[[#This Row],[Period 8 Hours]]</f>
        <v>0</v>
      </c>
      <c r="T63" s="42">
        <f>Table11[[#This Row],[Period 1 Subsidy ]]+Table11[[#This Row],[Period 2 Subsidy ]]+Table11[[#This Row],[Period 3 Subsidy ]]+Table11[[#This Row],[Period 4 Subsidy ]]+Table11[[#This Row],[Period 5 Subsidy ]]+Table11[[#This Row],[Period 6 Subsidy ]]+Table11[[#This Row],[Period 7 Subsidy ]]+Table11[[#This Row],[Period 8 Subsidy ]]</f>
        <v>0</v>
      </c>
      <c r="U63" s="42">
        <f>IF(Table11[[#This Row],[Total Rebate for Employee]]&gt;0.01, 100,0)</f>
        <v>0</v>
      </c>
    </row>
    <row r="64" spans="1:21" x14ac:dyDescent="0.25">
      <c r="A64" s="32">
        <f>'Information Sheet-COMPLETE 1st'!A73</f>
        <v>0</v>
      </c>
      <c r="B64" s="32">
        <f>'Information Sheet-COMPLETE 1st'!B73</f>
        <v>0</v>
      </c>
      <c r="C64" s="34">
        <f>'Period One'!I66</f>
        <v>0</v>
      </c>
      <c r="D64" s="37" t="str">
        <f>'Period One'!L66</f>
        <v>0</v>
      </c>
      <c r="E64" s="34">
        <f>'Period Two'!I66</f>
        <v>0</v>
      </c>
      <c r="F64" s="37" t="str">
        <f>'Period Two'!L66</f>
        <v>0</v>
      </c>
      <c r="G64" s="34">
        <f>'Period Three'!I66</f>
        <v>0</v>
      </c>
      <c r="H64" s="37" t="str">
        <f>'Period Three'!L66</f>
        <v>0</v>
      </c>
      <c r="I64" s="34">
        <f>'Period Four'!I66</f>
        <v>0</v>
      </c>
      <c r="J64" s="37" t="str">
        <f>'Period Four'!L66</f>
        <v>0</v>
      </c>
      <c r="K64" s="34">
        <f>'Period Five'!I66</f>
        <v>0</v>
      </c>
      <c r="L64" s="37" t="str">
        <f>'Period Five'!L66</f>
        <v>0</v>
      </c>
      <c r="M64" s="35">
        <f>'Period Six'!I66</f>
        <v>0</v>
      </c>
      <c r="N64" s="37" t="str">
        <f>'Period Six'!L66</f>
        <v>0</v>
      </c>
      <c r="O64" s="34">
        <f>'Period Seven'!I66</f>
        <v>0</v>
      </c>
      <c r="P64" s="37" t="str">
        <f>'Period Seven'!L66</f>
        <v>0</v>
      </c>
      <c r="Q64" s="34">
        <f>'Period Eight'!I66</f>
        <v>0</v>
      </c>
      <c r="R64" s="37" t="str">
        <f>'Period Eight'!L66</f>
        <v>0</v>
      </c>
      <c r="S64" s="34">
        <f>Table11[[#This Row],[Period 1 Hours]]+Table11[[#This Row],[Period 2 Hours ]]+Table11[[#This Row],[Period 3 Hours]]+Table11[[#This Row],[Period 4 Hours]]+Table11[[#This Row],[Period 5 Hours]]+Table11[[#This Row],[Period 6 Hours]]+Table11[[#This Row],[Period 7 Hours]]+Table11[[#This Row],[Period 8 Hours]]</f>
        <v>0</v>
      </c>
      <c r="T64" s="42">
        <f>Table11[[#This Row],[Period 1 Subsidy ]]+Table11[[#This Row],[Period 2 Subsidy ]]+Table11[[#This Row],[Period 3 Subsidy ]]+Table11[[#This Row],[Period 4 Subsidy ]]+Table11[[#This Row],[Period 5 Subsidy ]]+Table11[[#This Row],[Period 6 Subsidy ]]+Table11[[#This Row],[Period 7 Subsidy ]]+Table11[[#This Row],[Period 8 Subsidy ]]</f>
        <v>0</v>
      </c>
      <c r="U64" s="42">
        <f>IF(Table11[[#This Row],[Total Rebate for Employee]]&gt;0.01, 100,0)</f>
        <v>0</v>
      </c>
    </row>
    <row r="65" spans="1:21" x14ac:dyDescent="0.25">
      <c r="A65" s="32">
        <f>'Information Sheet-COMPLETE 1st'!A74</f>
        <v>0</v>
      </c>
      <c r="B65" s="32">
        <f>'Information Sheet-COMPLETE 1st'!B74</f>
        <v>0</v>
      </c>
      <c r="C65" s="34">
        <f>'Period One'!I67</f>
        <v>0</v>
      </c>
      <c r="D65" s="37" t="str">
        <f>'Period One'!L67</f>
        <v>0</v>
      </c>
      <c r="E65" s="34">
        <f>'Period Two'!I67</f>
        <v>0</v>
      </c>
      <c r="F65" s="37" t="str">
        <f>'Period Two'!L67</f>
        <v>0</v>
      </c>
      <c r="G65" s="34">
        <f>'Period Three'!I67</f>
        <v>0</v>
      </c>
      <c r="H65" s="37" t="str">
        <f>'Period Three'!L67</f>
        <v>0</v>
      </c>
      <c r="I65" s="34">
        <f>'Period Four'!I67</f>
        <v>0</v>
      </c>
      <c r="J65" s="37" t="str">
        <f>'Period Four'!L67</f>
        <v>0</v>
      </c>
      <c r="K65" s="34">
        <f>'Period Five'!I67</f>
        <v>0</v>
      </c>
      <c r="L65" s="37" t="str">
        <f>'Period Five'!L67</f>
        <v>0</v>
      </c>
      <c r="M65" s="35">
        <f>'Period Six'!I67</f>
        <v>0</v>
      </c>
      <c r="N65" s="37" t="str">
        <f>'Period Six'!L67</f>
        <v>0</v>
      </c>
      <c r="O65" s="34">
        <f>'Period Seven'!I67</f>
        <v>0</v>
      </c>
      <c r="P65" s="37" t="str">
        <f>'Period Seven'!L67</f>
        <v>0</v>
      </c>
      <c r="Q65" s="34">
        <f>'Period Eight'!I67</f>
        <v>0</v>
      </c>
      <c r="R65" s="37" t="str">
        <f>'Period Eight'!L67</f>
        <v>0</v>
      </c>
      <c r="S65" s="34">
        <f>Table11[[#This Row],[Period 1 Hours]]+Table11[[#This Row],[Period 2 Hours ]]+Table11[[#This Row],[Period 3 Hours]]+Table11[[#This Row],[Period 4 Hours]]+Table11[[#This Row],[Period 5 Hours]]+Table11[[#This Row],[Period 6 Hours]]+Table11[[#This Row],[Period 7 Hours]]+Table11[[#This Row],[Period 8 Hours]]</f>
        <v>0</v>
      </c>
      <c r="T65" s="42">
        <f>Table11[[#This Row],[Period 1 Subsidy ]]+Table11[[#This Row],[Period 2 Subsidy ]]+Table11[[#This Row],[Period 3 Subsidy ]]+Table11[[#This Row],[Period 4 Subsidy ]]+Table11[[#This Row],[Period 5 Subsidy ]]+Table11[[#This Row],[Period 6 Subsidy ]]+Table11[[#This Row],[Period 7 Subsidy ]]+Table11[[#This Row],[Period 8 Subsidy ]]</f>
        <v>0</v>
      </c>
      <c r="U65" s="42">
        <f>IF(Table11[[#This Row],[Total Rebate for Employee]]&gt;0.01, 100,0)</f>
        <v>0</v>
      </c>
    </row>
    <row r="66" spans="1:21" x14ac:dyDescent="0.25">
      <c r="A66" s="32">
        <f>'Information Sheet-COMPLETE 1st'!A75</f>
        <v>0</v>
      </c>
      <c r="B66" s="32">
        <f>'Information Sheet-COMPLETE 1st'!B75</f>
        <v>0</v>
      </c>
      <c r="C66" s="34">
        <f>'Period One'!I68</f>
        <v>0</v>
      </c>
      <c r="D66" s="37" t="str">
        <f>'Period One'!L68</f>
        <v>0</v>
      </c>
      <c r="E66" s="34">
        <f>'Period Two'!I68</f>
        <v>0</v>
      </c>
      <c r="F66" s="37" t="str">
        <f>'Period Two'!L68</f>
        <v>0</v>
      </c>
      <c r="G66" s="34">
        <f>'Period Three'!I68</f>
        <v>0</v>
      </c>
      <c r="H66" s="37" t="str">
        <f>'Period Three'!L68</f>
        <v>0</v>
      </c>
      <c r="I66" s="34">
        <f>'Period Four'!I68</f>
        <v>0</v>
      </c>
      <c r="J66" s="37" t="str">
        <f>'Period Four'!L68</f>
        <v>0</v>
      </c>
      <c r="K66" s="34">
        <f>'Period Five'!I68</f>
        <v>0</v>
      </c>
      <c r="L66" s="37" t="str">
        <f>'Period Five'!L68</f>
        <v>0</v>
      </c>
      <c r="M66" s="35">
        <f>'Period Six'!I68</f>
        <v>0</v>
      </c>
      <c r="N66" s="37" t="str">
        <f>'Period Six'!L68</f>
        <v>0</v>
      </c>
      <c r="O66" s="34">
        <f>'Period Seven'!I68</f>
        <v>0</v>
      </c>
      <c r="P66" s="37" t="str">
        <f>'Period Seven'!L68</f>
        <v>0</v>
      </c>
      <c r="Q66" s="34">
        <f>'Period Eight'!I68</f>
        <v>0</v>
      </c>
      <c r="R66" s="37" t="str">
        <f>'Period Eight'!L68</f>
        <v>0</v>
      </c>
      <c r="S66" s="34">
        <f>Table11[[#This Row],[Period 1 Hours]]+Table11[[#This Row],[Period 2 Hours ]]+Table11[[#This Row],[Period 3 Hours]]+Table11[[#This Row],[Period 4 Hours]]+Table11[[#This Row],[Period 5 Hours]]+Table11[[#This Row],[Period 6 Hours]]+Table11[[#This Row],[Period 7 Hours]]+Table11[[#This Row],[Period 8 Hours]]</f>
        <v>0</v>
      </c>
      <c r="T66" s="42">
        <f>Table11[[#This Row],[Period 1 Subsidy ]]+Table11[[#This Row],[Period 2 Subsidy ]]+Table11[[#This Row],[Period 3 Subsidy ]]+Table11[[#This Row],[Period 4 Subsidy ]]+Table11[[#This Row],[Period 5 Subsidy ]]+Table11[[#This Row],[Period 6 Subsidy ]]+Table11[[#This Row],[Period 7 Subsidy ]]+Table11[[#This Row],[Period 8 Subsidy ]]</f>
        <v>0</v>
      </c>
      <c r="U66" s="42">
        <f>IF(Table11[[#This Row],[Total Rebate for Employee]]&gt;0.01, 100,0)</f>
        <v>0</v>
      </c>
    </row>
    <row r="67" spans="1:21" x14ac:dyDescent="0.25">
      <c r="A67" s="32">
        <f>'Information Sheet-COMPLETE 1st'!A76</f>
        <v>0</v>
      </c>
      <c r="B67" s="32">
        <f>'Information Sheet-COMPLETE 1st'!B76</f>
        <v>0</v>
      </c>
      <c r="C67" s="34">
        <f>'Period One'!I69</f>
        <v>0</v>
      </c>
      <c r="D67" s="37" t="str">
        <f>'Period One'!L69</f>
        <v>0</v>
      </c>
      <c r="E67" s="34">
        <f>'Period Two'!I69</f>
        <v>0</v>
      </c>
      <c r="F67" s="37" t="str">
        <f>'Period Two'!L69</f>
        <v>0</v>
      </c>
      <c r="G67" s="34">
        <f>'Period Three'!I69</f>
        <v>0</v>
      </c>
      <c r="H67" s="37" t="str">
        <f>'Period Three'!L69</f>
        <v>0</v>
      </c>
      <c r="I67" s="34">
        <f>'Period Four'!I69</f>
        <v>0</v>
      </c>
      <c r="J67" s="37" t="str">
        <f>'Period Four'!L69</f>
        <v>0</v>
      </c>
      <c r="K67" s="34">
        <f>'Period Five'!I69</f>
        <v>0</v>
      </c>
      <c r="L67" s="37" t="str">
        <f>'Period Five'!L69</f>
        <v>0</v>
      </c>
      <c r="M67" s="35">
        <f>'Period Six'!I69</f>
        <v>0</v>
      </c>
      <c r="N67" s="37" t="str">
        <f>'Period Six'!L69</f>
        <v>0</v>
      </c>
      <c r="O67" s="34">
        <f>'Period Seven'!I69</f>
        <v>0</v>
      </c>
      <c r="P67" s="37" t="str">
        <f>'Period Seven'!L69</f>
        <v>0</v>
      </c>
      <c r="Q67" s="34">
        <f>'Period Eight'!I69</f>
        <v>0</v>
      </c>
      <c r="R67" s="37" t="str">
        <f>'Period Eight'!L69</f>
        <v>0</v>
      </c>
      <c r="S67" s="34">
        <f>Table11[[#This Row],[Period 1 Hours]]+Table11[[#This Row],[Period 2 Hours ]]+Table11[[#This Row],[Period 3 Hours]]+Table11[[#This Row],[Period 4 Hours]]+Table11[[#This Row],[Period 5 Hours]]+Table11[[#This Row],[Period 6 Hours]]+Table11[[#This Row],[Period 7 Hours]]+Table11[[#This Row],[Period 8 Hours]]</f>
        <v>0</v>
      </c>
      <c r="T67" s="42">
        <f>Table11[[#This Row],[Period 1 Subsidy ]]+Table11[[#This Row],[Period 2 Subsidy ]]+Table11[[#This Row],[Period 3 Subsidy ]]+Table11[[#This Row],[Period 4 Subsidy ]]+Table11[[#This Row],[Period 5 Subsidy ]]+Table11[[#This Row],[Period 6 Subsidy ]]+Table11[[#This Row],[Period 7 Subsidy ]]+Table11[[#This Row],[Period 8 Subsidy ]]</f>
        <v>0</v>
      </c>
      <c r="U67" s="42">
        <f>IF(Table11[[#This Row],[Total Rebate for Employee]]&gt;0.01, 100,0)</f>
        <v>0</v>
      </c>
    </row>
    <row r="68" spans="1:21" x14ac:dyDescent="0.25">
      <c r="A68" s="32">
        <f>'Information Sheet-COMPLETE 1st'!A77</f>
        <v>0</v>
      </c>
      <c r="B68" s="32">
        <f>'Information Sheet-COMPLETE 1st'!B77</f>
        <v>0</v>
      </c>
      <c r="C68" s="34">
        <f>'Period One'!I70</f>
        <v>0</v>
      </c>
      <c r="D68" s="37" t="str">
        <f>'Period One'!L70</f>
        <v>0</v>
      </c>
      <c r="E68" s="34">
        <f>'Period Two'!I70</f>
        <v>0</v>
      </c>
      <c r="F68" s="37" t="str">
        <f>'Period Two'!L70</f>
        <v>0</v>
      </c>
      <c r="G68" s="34">
        <f>'Period Three'!I70</f>
        <v>0</v>
      </c>
      <c r="H68" s="37" t="str">
        <f>'Period Three'!L70</f>
        <v>0</v>
      </c>
      <c r="I68" s="34">
        <f>'Period Four'!I70</f>
        <v>0</v>
      </c>
      <c r="J68" s="37" t="str">
        <f>'Period Four'!L70</f>
        <v>0</v>
      </c>
      <c r="K68" s="34">
        <f>'Period Five'!I70</f>
        <v>0</v>
      </c>
      <c r="L68" s="37" t="str">
        <f>'Period Five'!L70</f>
        <v>0</v>
      </c>
      <c r="M68" s="35">
        <f>'Period Six'!I70</f>
        <v>0</v>
      </c>
      <c r="N68" s="37" t="str">
        <f>'Period Six'!L70</f>
        <v>0</v>
      </c>
      <c r="O68" s="34">
        <f>'Period Seven'!I70</f>
        <v>0</v>
      </c>
      <c r="P68" s="37" t="str">
        <f>'Period Seven'!L70</f>
        <v>0</v>
      </c>
      <c r="Q68" s="34">
        <f>'Period Eight'!I70</f>
        <v>0</v>
      </c>
      <c r="R68" s="37" t="str">
        <f>'Period Eight'!L70</f>
        <v>0</v>
      </c>
      <c r="S68" s="34">
        <f>Table11[[#This Row],[Period 1 Hours]]+Table11[[#This Row],[Period 2 Hours ]]+Table11[[#This Row],[Period 3 Hours]]+Table11[[#This Row],[Period 4 Hours]]+Table11[[#This Row],[Period 5 Hours]]+Table11[[#This Row],[Period 6 Hours]]+Table11[[#This Row],[Period 7 Hours]]+Table11[[#This Row],[Period 8 Hours]]</f>
        <v>0</v>
      </c>
      <c r="T68" s="42">
        <f>Table11[[#This Row],[Period 1 Subsidy ]]+Table11[[#This Row],[Period 2 Subsidy ]]+Table11[[#This Row],[Period 3 Subsidy ]]+Table11[[#This Row],[Period 4 Subsidy ]]+Table11[[#This Row],[Period 5 Subsidy ]]+Table11[[#This Row],[Period 6 Subsidy ]]+Table11[[#This Row],[Period 7 Subsidy ]]+Table11[[#This Row],[Period 8 Subsidy ]]</f>
        <v>0</v>
      </c>
      <c r="U68" s="42">
        <f>IF(Table11[[#This Row],[Total Rebate for Employee]]&gt;0.01, 100,0)</f>
        <v>0</v>
      </c>
    </row>
    <row r="69" spans="1:21" x14ac:dyDescent="0.25">
      <c r="A69" s="32">
        <f>'Information Sheet-COMPLETE 1st'!A78</f>
        <v>0</v>
      </c>
      <c r="B69" s="32">
        <f>'Information Sheet-COMPLETE 1st'!B78</f>
        <v>0</v>
      </c>
      <c r="C69" s="34">
        <f>'Period One'!I71</f>
        <v>0</v>
      </c>
      <c r="D69" s="37" t="str">
        <f>'Period One'!L71</f>
        <v>0</v>
      </c>
      <c r="E69" s="34">
        <f>'Period Two'!I71</f>
        <v>0</v>
      </c>
      <c r="F69" s="37" t="str">
        <f>'Period Two'!L71</f>
        <v>0</v>
      </c>
      <c r="G69" s="34">
        <f>'Period Three'!I71</f>
        <v>0</v>
      </c>
      <c r="H69" s="37" t="str">
        <f>'Period Three'!L71</f>
        <v>0</v>
      </c>
      <c r="I69" s="34">
        <f>'Period Four'!I71</f>
        <v>0</v>
      </c>
      <c r="J69" s="37" t="str">
        <f>'Period Four'!L71</f>
        <v>0</v>
      </c>
      <c r="K69" s="34">
        <f>'Period Five'!I71</f>
        <v>0</v>
      </c>
      <c r="L69" s="37" t="str">
        <f>'Period Five'!L71</f>
        <v>0</v>
      </c>
      <c r="M69" s="35">
        <f>'Period Six'!I71</f>
        <v>0</v>
      </c>
      <c r="N69" s="37" t="str">
        <f>'Period Six'!L71</f>
        <v>0</v>
      </c>
      <c r="O69" s="34">
        <f>'Period Seven'!I71</f>
        <v>0</v>
      </c>
      <c r="P69" s="37" t="str">
        <f>'Period Seven'!L71</f>
        <v>0</v>
      </c>
      <c r="Q69" s="34">
        <f>'Period Eight'!I71</f>
        <v>0</v>
      </c>
      <c r="R69" s="37" t="str">
        <f>'Period Eight'!L71</f>
        <v>0</v>
      </c>
      <c r="S69" s="34">
        <f>Table11[[#This Row],[Period 1 Hours]]+Table11[[#This Row],[Period 2 Hours ]]+Table11[[#This Row],[Period 3 Hours]]+Table11[[#This Row],[Period 4 Hours]]+Table11[[#This Row],[Period 5 Hours]]+Table11[[#This Row],[Period 6 Hours]]+Table11[[#This Row],[Period 7 Hours]]+Table11[[#This Row],[Period 8 Hours]]</f>
        <v>0</v>
      </c>
      <c r="T69" s="42">
        <f>Table11[[#This Row],[Period 1 Subsidy ]]+Table11[[#This Row],[Period 2 Subsidy ]]+Table11[[#This Row],[Period 3 Subsidy ]]+Table11[[#This Row],[Period 4 Subsidy ]]+Table11[[#This Row],[Period 5 Subsidy ]]+Table11[[#This Row],[Period 6 Subsidy ]]+Table11[[#This Row],[Period 7 Subsidy ]]+Table11[[#This Row],[Period 8 Subsidy ]]</f>
        <v>0</v>
      </c>
      <c r="U69" s="42">
        <f>IF(Table11[[#This Row],[Total Rebate for Employee]]&gt;0.01, 100,0)</f>
        <v>0</v>
      </c>
    </row>
    <row r="70" spans="1:21" x14ac:dyDescent="0.25">
      <c r="A70" s="32">
        <f>'Information Sheet-COMPLETE 1st'!A79</f>
        <v>0</v>
      </c>
      <c r="B70" s="32">
        <f>'Information Sheet-COMPLETE 1st'!B79</f>
        <v>0</v>
      </c>
      <c r="C70" s="34">
        <f>'Period One'!I72</f>
        <v>0</v>
      </c>
      <c r="D70" s="37" t="str">
        <f>'Period One'!L72</f>
        <v>0</v>
      </c>
      <c r="E70" s="34">
        <f>'Period Two'!I72</f>
        <v>0</v>
      </c>
      <c r="F70" s="37" t="str">
        <f>'Period Two'!L72</f>
        <v>0</v>
      </c>
      <c r="G70" s="34">
        <f>'Period Three'!I72</f>
        <v>0</v>
      </c>
      <c r="H70" s="37" t="str">
        <f>'Period Three'!L72</f>
        <v>0</v>
      </c>
      <c r="I70" s="34">
        <f>'Period Four'!I72</f>
        <v>0</v>
      </c>
      <c r="J70" s="37" t="str">
        <f>'Period Four'!L72</f>
        <v>0</v>
      </c>
      <c r="K70" s="34">
        <f>'Period Five'!I72</f>
        <v>0</v>
      </c>
      <c r="L70" s="37" t="str">
        <f>'Period Five'!L72</f>
        <v>0</v>
      </c>
      <c r="M70" s="35">
        <f>'Period Six'!I72</f>
        <v>0</v>
      </c>
      <c r="N70" s="37" t="str">
        <f>'Period Six'!L72</f>
        <v>0</v>
      </c>
      <c r="O70" s="34">
        <f>'Period Seven'!I72</f>
        <v>0</v>
      </c>
      <c r="P70" s="37" t="str">
        <f>'Period Seven'!L72</f>
        <v>0</v>
      </c>
      <c r="Q70" s="34">
        <f>'Period Eight'!I72</f>
        <v>0</v>
      </c>
      <c r="R70" s="37" t="str">
        <f>'Period Eight'!L72</f>
        <v>0</v>
      </c>
      <c r="S70" s="34">
        <f>Table11[[#This Row],[Period 1 Hours]]+Table11[[#This Row],[Period 2 Hours ]]+Table11[[#This Row],[Period 3 Hours]]+Table11[[#This Row],[Period 4 Hours]]+Table11[[#This Row],[Period 5 Hours]]+Table11[[#This Row],[Period 6 Hours]]+Table11[[#This Row],[Period 7 Hours]]+Table11[[#This Row],[Period 8 Hours]]</f>
        <v>0</v>
      </c>
      <c r="T70" s="42">
        <f>Table11[[#This Row],[Period 1 Subsidy ]]+Table11[[#This Row],[Period 2 Subsidy ]]+Table11[[#This Row],[Period 3 Subsidy ]]+Table11[[#This Row],[Period 4 Subsidy ]]+Table11[[#This Row],[Period 5 Subsidy ]]+Table11[[#This Row],[Period 6 Subsidy ]]+Table11[[#This Row],[Period 7 Subsidy ]]+Table11[[#This Row],[Period 8 Subsidy ]]</f>
        <v>0</v>
      </c>
      <c r="U70" s="42">
        <f>IF(Table11[[#This Row],[Total Rebate for Employee]]&gt;0.01, 100,0)</f>
        <v>0</v>
      </c>
    </row>
    <row r="71" spans="1:21" x14ac:dyDescent="0.25">
      <c r="A71" s="32">
        <f>'Information Sheet-COMPLETE 1st'!A80</f>
        <v>0</v>
      </c>
      <c r="B71" s="32">
        <f>'Information Sheet-COMPLETE 1st'!B80</f>
        <v>0</v>
      </c>
      <c r="C71" s="34">
        <f>'Period One'!I73</f>
        <v>0</v>
      </c>
      <c r="D71" s="37" t="str">
        <f>'Period One'!L73</f>
        <v>0</v>
      </c>
      <c r="E71" s="34">
        <f>'Period Two'!I73</f>
        <v>0</v>
      </c>
      <c r="F71" s="37" t="str">
        <f>'Period Two'!L73</f>
        <v>0</v>
      </c>
      <c r="G71" s="34">
        <f>'Period Three'!I73</f>
        <v>0</v>
      </c>
      <c r="H71" s="37" t="str">
        <f>'Period Three'!L73</f>
        <v>0</v>
      </c>
      <c r="I71" s="34">
        <f>'Period Four'!I73</f>
        <v>0</v>
      </c>
      <c r="J71" s="37" t="str">
        <f>'Period Four'!L73</f>
        <v>0</v>
      </c>
      <c r="K71" s="34">
        <f>'Period Five'!I73</f>
        <v>0</v>
      </c>
      <c r="L71" s="37" t="str">
        <f>'Period Five'!L73</f>
        <v>0</v>
      </c>
      <c r="M71" s="35">
        <f>'Period Six'!I73</f>
        <v>0</v>
      </c>
      <c r="N71" s="37" t="str">
        <f>'Period Six'!L73</f>
        <v>0</v>
      </c>
      <c r="O71" s="34">
        <f>'Period Seven'!I73</f>
        <v>0</v>
      </c>
      <c r="P71" s="37" t="str">
        <f>'Period Seven'!L73</f>
        <v>0</v>
      </c>
      <c r="Q71" s="34">
        <f>'Period Eight'!I73</f>
        <v>0</v>
      </c>
      <c r="R71" s="37" t="str">
        <f>'Period Eight'!L73</f>
        <v>0</v>
      </c>
      <c r="S71" s="34">
        <f>Table11[[#This Row],[Period 1 Hours]]+Table11[[#This Row],[Period 2 Hours ]]+Table11[[#This Row],[Period 3 Hours]]+Table11[[#This Row],[Period 4 Hours]]+Table11[[#This Row],[Period 5 Hours]]+Table11[[#This Row],[Period 6 Hours]]+Table11[[#This Row],[Period 7 Hours]]+Table11[[#This Row],[Period 8 Hours]]</f>
        <v>0</v>
      </c>
      <c r="T71" s="42">
        <f>Table11[[#This Row],[Period 1 Subsidy ]]+Table11[[#This Row],[Period 2 Subsidy ]]+Table11[[#This Row],[Period 3 Subsidy ]]+Table11[[#This Row],[Period 4 Subsidy ]]+Table11[[#This Row],[Period 5 Subsidy ]]+Table11[[#This Row],[Period 6 Subsidy ]]+Table11[[#This Row],[Period 7 Subsidy ]]+Table11[[#This Row],[Period 8 Subsidy ]]</f>
        <v>0</v>
      </c>
      <c r="U71" s="42">
        <f>IF(Table11[[#This Row],[Total Rebate for Employee]]&gt;0.01, 100,0)</f>
        <v>0</v>
      </c>
    </row>
    <row r="72" spans="1:21" x14ac:dyDescent="0.25">
      <c r="A72" s="32">
        <f>'Information Sheet-COMPLETE 1st'!A81</f>
        <v>0</v>
      </c>
      <c r="B72" s="32">
        <f>'Information Sheet-COMPLETE 1st'!B81</f>
        <v>0</v>
      </c>
      <c r="C72" s="34">
        <f>'Period One'!I74</f>
        <v>0</v>
      </c>
      <c r="D72" s="37" t="str">
        <f>'Period One'!L74</f>
        <v>0</v>
      </c>
      <c r="E72" s="34">
        <f>'Period Two'!I74</f>
        <v>0</v>
      </c>
      <c r="F72" s="37" t="str">
        <f>'Period Two'!L74</f>
        <v>0</v>
      </c>
      <c r="G72" s="34">
        <f>'Period Three'!I74</f>
        <v>0</v>
      </c>
      <c r="H72" s="37" t="str">
        <f>'Period Three'!L74</f>
        <v>0</v>
      </c>
      <c r="I72" s="34">
        <f>'Period Four'!I74</f>
        <v>0</v>
      </c>
      <c r="J72" s="37" t="str">
        <f>'Period Four'!L74</f>
        <v>0</v>
      </c>
      <c r="K72" s="34">
        <f>'Period Five'!I74</f>
        <v>0</v>
      </c>
      <c r="L72" s="37" t="str">
        <f>'Period Five'!L74</f>
        <v>0</v>
      </c>
      <c r="M72" s="35">
        <f>'Period Six'!I74</f>
        <v>0</v>
      </c>
      <c r="N72" s="37" t="str">
        <f>'Period Six'!L74</f>
        <v>0</v>
      </c>
      <c r="O72" s="34">
        <f>'Period Seven'!I74</f>
        <v>0</v>
      </c>
      <c r="P72" s="37" t="str">
        <f>'Period Seven'!L74</f>
        <v>0</v>
      </c>
      <c r="Q72" s="34">
        <f>'Period Eight'!I74</f>
        <v>0</v>
      </c>
      <c r="R72" s="37" t="str">
        <f>'Period Eight'!L74</f>
        <v>0</v>
      </c>
      <c r="S72" s="34">
        <f>Table11[[#This Row],[Period 1 Hours]]+Table11[[#This Row],[Period 2 Hours ]]+Table11[[#This Row],[Period 3 Hours]]+Table11[[#This Row],[Period 4 Hours]]+Table11[[#This Row],[Period 5 Hours]]+Table11[[#This Row],[Period 6 Hours]]+Table11[[#This Row],[Period 7 Hours]]+Table11[[#This Row],[Period 8 Hours]]</f>
        <v>0</v>
      </c>
      <c r="T72" s="42">
        <f>Table11[[#This Row],[Period 1 Subsidy ]]+Table11[[#This Row],[Period 2 Subsidy ]]+Table11[[#This Row],[Period 3 Subsidy ]]+Table11[[#This Row],[Period 4 Subsidy ]]+Table11[[#This Row],[Period 5 Subsidy ]]+Table11[[#This Row],[Period 6 Subsidy ]]+Table11[[#This Row],[Period 7 Subsidy ]]+Table11[[#This Row],[Period 8 Subsidy ]]</f>
        <v>0</v>
      </c>
      <c r="U72" s="42">
        <f>IF(Table11[[#This Row],[Total Rebate for Employee]]&gt;0.01, 100,0)</f>
        <v>0</v>
      </c>
    </row>
    <row r="73" spans="1:21" x14ac:dyDescent="0.25">
      <c r="A73" s="32">
        <f>'Information Sheet-COMPLETE 1st'!A82</f>
        <v>0</v>
      </c>
      <c r="B73" s="32">
        <f>'Information Sheet-COMPLETE 1st'!B82</f>
        <v>0</v>
      </c>
      <c r="C73" s="34">
        <f>'Period One'!I75</f>
        <v>0</v>
      </c>
      <c r="D73" s="37" t="str">
        <f>'Period One'!L75</f>
        <v>0</v>
      </c>
      <c r="E73" s="34">
        <f>'Period Two'!I75</f>
        <v>0</v>
      </c>
      <c r="F73" s="37" t="str">
        <f>'Period Two'!L75</f>
        <v>0</v>
      </c>
      <c r="G73" s="34">
        <f>'Period Three'!I75</f>
        <v>0</v>
      </c>
      <c r="H73" s="37" t="str">
        <f>'Period Three'!L75</f>
        <v>0</v>
      </c>
      <c r="I73" s="34">
        <f>'Period Four'!I75</f>
        <v>0</v>
      </c>
      <c r="J73" s="37" t="str">
        <f>'Period Four'!L75</f>
        <v>0</v>
      </c>
      <c r="K73" s="34">
        <f>'Period Five'!I75</f>
        <v>0</v>
      </c>
      <c r="L73" s="37" t="str">
        <f>'Period Five'!L75</f>
        <v>0</v>
      </c>
      <c r="M73" s="35">
        <f>'Period Six'!I75</f>
        <v>0</v>
      </c>
      <c r="N73" s="37" t="str">
        <f>'Period Six'!L75</f>
        <v>0</v>
      </c>
      <c r="O73" s="34">
        <f>'Period Seven'!I75</f>
        <v>0</v>
      </c>
      <c r="P73" s="37" t="str">
        <f>'Period Seven'!L75</f>
        <v>0</v>
      </c>
      <c r="Q73" s="34">
        <f>'Period Eight'!I75</f>
        <v>0</v>
      </c>
      <c r="R73" s="37" t="str">
        <f>'Period Eight'!L75</f>
        <v>0</v>
      </c>
      <c r="S73" s="34">
        <f>Table11[[#This Row],[Period 1 Hours]]+Table11[[#This Row],[Period 2 Hours ]]+Table11[[#This Row],[Period 3 Hours]]+Table11[[#This Row],[Period 4 Hours]]+Table11[[#This Row],[Period 5 Hours]]+Table11[[#This Row],[Period 6 Hours]]+Table11[[#This Row],[Period 7 Hours]]+Table11[[#This Row],[Period 8 Hours]]</f>
        <v>0</v>
      </c>
      <c r="T73" s="42">
        <f>Table11[[#This Row],[Period 1 Subsidy ]]+Table11[[#This Row],[Period 2 Subsidy ]]+Table11[[#This Row],[Period 3 Subsidy ]]+Table11[[#This Row],[Period 4 Subsidy ]]+Table11[[#This Row],[Period 5 Subsidy ]]+Table11[[#This Row],[Period 6 Subsidy ]]+Table11[[#This Row],[Period 7 Subsidy ]]+Table11[[#This Row],[Period 8 Subsidy ]]</f>
        <v>0</v>
      </c>
      <c r="U73" s="42">
        <f>IF(Table11[[#This Row],[Total Rebate for Employee]]&gt;0.01, 100,0)</f>
        <v>0</v>
      </c>
    </row>
    <row r="74" spans="1:21" x14ac:dyDescent="0.25">
      <c r="A74" s="32">
        <f>'Information Sheet-COMPLETE 1st'!A83</f>
        <v>0</v>
      </c>
      <c r="B74" s="32">
        <f>'Information Sheet-COMPLETE 1st'!B83</f>
        <v>0</v>
      </c>
      <c r="C74" s="34">
        <f>'Period One'!I76</f>
        <v>0</v>
      </c>
      <c r="D74" s="37" t="str">
        <f>'Period One'!L76</f>
        <v>0</v>
      </c>
      <c r="E74" s="34">
        <f>'Period Two'!I76</f>
        <v>0</v>
      </c>
      <c r="F74" s="37" t="str">
        <f>'Period Two'!L76</f>
        <v>0</v>
      </c>
      <c r="G74" s="34">
        <f>'Period Three'!I76</f>
        <v>0</v>
      </c>
      <c r="H74" s="37" t="str">
        <f>'Period Three'!L76</f>
        <v>0</v>
      </c>
      <c r="I74" s="34">
        <f>'Period Four'!I76</f>
        <v>0</v>
      </c>
      <c r="J74" s="37" t="str">
        <f>'Period Four'!L76</f>
        <v>0</v>
      </c>
      <c r="K74" s="34">
        <f>'Period Five'!I76</f>
        <v>0</v>
      </c>
      <c r="L74" s="37" t="str">
        <f>'Period Five'!L76</f>
        <v>0</v>
      </c>
      <c r="M74" s="35">
        <f>'Period Six'!I76</f>
        <v>0</v>
      </c>
      <c r="N74" s="37" t="str">
        <f>'Period Six'!L76</f>
        <v>0</v>
      </c>
      <c r="O74" s="34">
        <f>'Period Seven'!I76</f>
        <v>0</v>
      </c>
      <c r="P74" s="37" t="str">
        <f>'Period Seven'!L76</f>
        <v>0</v>
      </c>
      <c r="Q74" s="34">
        <f>'Period Eight'!I76</f>
        <v>0</v>
      </c>
      <c r="R74" s="37" t="str">
        <f>'Period Eight'!L76</f>
        <v>0</v>
      </c>
      <c r="S74" s="34">
        <f>Table11[[#This Row],[Period 1 Hours]]+Table11[[#This Row],[Period 2 Hours ]]+Table11[[#This Row],[Period 3 Hours]]+Table11[[#This Row],[Period 4 Hours]]+Table11[[#This Row],[Period 5 Hours]]+Table11[[#This Row],[Period 6 Hours]]+Table11[[#This Row],[Period 7 Hours]]+Table11[[#This Row],[Period 8 Hours]]</f>
        <v>0</v>
      </c>
      <c r="T74" s="42">
        <f>Table11[[#This Row],[Period 1 Subsidy ]]+Table11[[#This Row],[Period 2 Subsidy ]]+Table11[[#This Row],[Period 3 Subsidy ]]+Table11[[#This Row],[Period 4 Subsidy ]]+Table11[[#This Row],[Period 5 Subsidy ]]+Table11[[#This Row],[Period 6 Subsidy ]]+Table11[[#This Row],[Period 7 Subsidy ]]+Table11[[#This Row],[Period 8 Subsidy ]]</f>
        <v>0</v>
      </c>
      <c r="U74" s="42">
        <f>IF(Table11[[#This Row],[Total Rebate for Employee]]&gt;0.01, 100,0)</f>
        <v>0</v>
      </c>
    </row>
    <row r="75" spans="1:21" x14ac:dyDescent="0.25">
      <c r="A75" s="32">
        <f>'Information Sheet-COMPLETE 1st'!A84</f>
        <v>0</v>
      </c>
      <c r="B75" s="32">
        <f>'Information Sheet-COMPLETE 1st'!B84</f>
        <v>0</v>
      </c>
      <c r="C75" s="34">
        <f>'Period One'!I77</f>
        <v>0</v>
      </c>
      <c r="D75" s="37" t="str">
        <f>'Period One'!L77</f>
        <v>0</v>
      </c>
      <c r="E75" s="34">
        <f>'Period Two'!I77</f>
        <v>0</v>
      </c>
      <c r="F75" s="37" t="str">
        <f>'Period Two'!L77</f>
        <v>0</v>
      </c>
      <c r="G75" s="34">
        <f>'Period Three'!I77</f>
        <v>0</v>
      </c>
      <c r="H75" s="37" t="str">
        <f>'Period Three'!L77</f>
        <v>0</v>
      </c>
      <c r="I75" s="34">
        <f>'Period Four'!I77</f>
        <v>0</v>
      </c>
      <c r="J75" s="37" t="str">
        <f>'Period Four'!L77</f>
        <v>0</v>
      </c>
      <c r="K75" s="34">
        <f>'Period Five'!I77</f>
        <v>0</v>
      </c>
      <c r="L75" s="37" t="str">
        <f>'Period Five'!L77</f>
        <v>0</v>
      </c>
      <c r="M75" s="35">
        <f>'Period Six'!I77</f>
        <v>0</v>
      </c>
      <c r="N75" s="37" t="str">
        <f>'Period Six'!L77</f>
        <v>0</v>
      </c>
      <c r="O75" s="34">
        <f>'Period Seven'!I77</f>
        <v>0</v>
      </c>
      <c r="P75" s="37" t="str">
        <f>'Period Seven'!L77</f>
        <v>0</v>
      </c>
      <c r="Q75" s="34">
        <f>'Period Eight'!I77</f>
        <v>0</v>
      </c>
      <c r="R75" s="37" t="str">
        <f>'Period Eight'!L77</f>
        <v>0</v>
      </c>
      <c r="S75" s="34">
        <f>Table11[[#This Row],[Period 1 Hours]]+Table11[[#This Row],[Period 2 Hours ]]+Table11[[#This Row],[Period 3 Hours]]+Table11[[#This Row],[Period 4 Hours]]+Table11[[#This Row],[Period 5 Hours]]+Table11[[#This Row],[Period 6 Hours]]+Table11[[#This Row],[Period 7 Hours]]+Table11[[#This Row],[Period 8 Hours]]</f>
        <v>0</v>
      </c>
      <c r="T75" s="42">
        <f>Table11[[#This Row],[Period 1 Subsidy ]]+Table11[[#This Row],[Period 2 Subsidy ]]+Table11[[#This Row],[Period 3 Subsidy ]]+Table11[[#This Row],[Period 4 Subsidy ]]+Table11[[#This Row],[Period 5 Subsidy ]]+Table11[[#This Row],[Period 6 Subsidy ]]+Table11[[#This Row],[Period 7 Subsidy ]]+Table11[[#This Row],[Period 8 Subsidy ]]</f>
        <v>0</v>
      </c>
      <c r="U75" s="42">
        <f>IF(Table11[[#This Row],[Total Rebate for Employee]]&gt;0.01, 100,0)</f>
        <v>0</v>
      </c>
    </row>
    <row r="76" spans="1:21" x14ac:dyDescent="0.25">
      <c r="A76" s="32">
        <f>'Information Sheet-COMPLETE 1st'!A85</f>
        <v>0</v>
      </c>
      <c r="B76" s="32">
        <f>'Information Sheet-COMPLETE 1st'!B85</f>
        <v>0</v>
      </c>
      <c r="C76" s="34">
        <f>'Period One'!I78</f>
        <v>0</v>
      </c>
      <c r="D76" s="37" t="str">
        <f>'Period One'!L78</f>
        <v>0</v>
      </c>
      <c r="E76" s="34">
        <f>'Period Two'!I78</f>
        <v>0</v>
      </c>
      <c r="F76" s="37" t="str">
        <f>'Period Two'!L78</f>
        <v>0</v>
      </c>
      <c r="G76" s="34">
        <f>'Period Three'!I78</f>
        <v>0</v>
      </c>
      <c r="H76" s="37" t="str">
        <f>'Period Three'!L78</f>
        <v>0</v>
      </c>
      <c r="I76" s="34">
        <f>'Period Four'!I78</f>
        <v>0</v>
      </c>
      <c r="J76" s="37" t="str">
        <f>'Period Four'!L78</f>
        <v>0</v>
      </c>
      <c r="K76" s="34">
        <f>'Period Five'!I78</f>
        <v>0</v>
      </c>
      <c r="L76" s="37" t="str">
        <f>'Period Five'!L78</f>
        <v>0</v>
      </c>
      <c r="M76" s="35">
        <f>'Period Six'!I78</f>
        <v>0</v>
      </c>
      <c r="N76" s="37" t="str">
        <f>'Period Six'!L78</f>
        <v>0</v>
      </c>
      <c r="O76" s="34">
        <f>'Period Seven'!I78</f>
        <v>0</v>
      </c>
      <c r="P76" s="37" t="str">
        <f>'Period Seven'!L78</f>
        <v>0</v>
      </c>
      <c r="Q76" s="34">
        <f>'Period Eight'!I78</f>
        <v>0</v>
      </c>
      <c r="R76" s="37" t="str">
        <f>'Period Eight'!L78</f>
        <v>0</v>
      </c>
      <c r="S76" s="34">
        <f>Table11[[#This Row],[Period 1 Hours]]+Table11[[#This Row],[Period 2 Hours ]]+Table11[[#This Row],[Period 3 Hours]]+Table11[[#This Row],[Period 4 Hours]]+Table11[[#This Row],[Period 5 Hours]]+Table11[[#This Row],[Period 6 Hours]]+Table11[[#This Row],[Period 7 Hours]]+Table11[[#This Row],[Period 8 Hours]]</f>
        <v>0</v>
      </c>
      <c r="T76" s="42">
        <f>Table11[[#This Row],[Period 1 Subsidy ]]+Table11[[#This Row],[Period 2 Subsidy ]]+Table11[[#This Row],[Period 3 Subsidy ]]+Table11[[#This Row],[Period 4 Subsidy ]]+Table11[[#This Row],[Period 5 Subsidy ]]+Table11[[#This Row],[Period 6 Subsidy ]]+Table11[[#This Row],[Period 7 Subsidy ]]+Table11[[#This Row],[Period 8 Subsidy ]]</f>
        <v>0</v>
      </c>
      <c r="U76" s="42">
        <f>IF(Table11[[#This Row],[Total Rebate for Employee]]&gt;0.01, 100,0)</f>
        <v>0</v>
      </c>
    </row>
    <row r="77" spans="1:21" x14ac:dyDescent="0.25">
      <c r="A77" s="32">
        <f>'Information Sheet-COMPLETE 1st'!A86</f>
        <v>0</v>
      </c>
      <c r="B77" s="32">
        <f>'Information Sheet-COMPLETE 1st'!B86</f>
        <v>0</v>
      </c>
      <c r="C77" s="34">
        <f>'Period One'!I79</f>
        <v>0</v>
      </c>
      <c r="D77" s="37" t="str">
        <f>'Period One'!L79</f>
        <v>0</v>
      </c>
      <c r="E77" s="34">
        <f>'Period Two'!I79</f>
        <v>0</v>
      </c>
      <c r="F77" s="37" t="str">
        <f>'Period Two'!L79</f>
        <v>0</v>
      </c>
      <c r="G77" s="34">
        <f>'Period Three'!I79</f>
        <v>0</v>
      </c>
      <c r="H77" s="37" t="str">
        <f>'Period Three'!L79</f>
        <v>0</v>
      </c>
      <c r="I77" s="34">
        <f>'Period Four'!I79</f>
        <v>0</v>
      </c>
      <c r="J77" s="37" t="str">
        <f>'Period Four'!L79</f>
        <v>0</v>
      </c>
      <c r="K77" s="34">
        <f>'Period Five'!I79</f>
        <v>0</v>
      </c>
      <c r="L77" s="37" t="str">
        <f>'Period Five'!L79</f>
        <v>0</v>
      </c>
      <c r="M77" s="35">
        <f>'Period Six'!I79</f>
        <v>0</v>
      </c>
      <c r="N77" s="37" t="str">
        <f>'Period Six'!L79</f>
        <v>0</v>
      </c>
      <c r="O77" s="34">
        <f>'Period Seven'!I79</f>
        <v>0</v>
      </c>
      <c r="P77" s="37" t="str">
        <f>'Period Seven'!L79</f>
        <v>0</v>
      </c>
      <c r="Q77" s="34">
        <f>'Period Eight'!I79</f>
        <v>0</v>
      </c>
      <c r="R77" s="37" t="str">
        <f>'Period Eight'!L79</f>
        <v>0</v>
      </c>
      <c r="S77" s="34">
        <f>Table11[[#This Row],[Period 1 Hours]]+Table11[[#This Row],[Period 2 Hours ]]+Table11[[#This Row],[Period 3 Hours]]+Table11[[#This Row],[Period 4 Hours]]+Table11[[#This Row],[Period 5 Hours]]+Table11[[#This Row],[Period 6 Hours]]+Table11[[#This Row],[Period 7 Hours]]+Table11[[#This Row],[Period 8 Hours]]</f>
        <v>0</v>
      </c>
      <c r="T77" s="42">
        <f>Table11[[#This Row],[Period 1 Subsidy ]]+Table11[[#This Row],[Period 2 Subsidy ]]+Table11[[#This Row],[Period 3 Subsidy ]]+Table11[[#This Row],[Period 4 Subsidy ]]+Table11[[#This Row],[Period 5 Subsidy ]]+Table11[[#This Row],[Period 6 Subsidy ]]+Table11[[#This Row],[Period 7 Subsidy ]]+Table11[[#This Row],[Period 8 Subsidy ]]</f>
        <v>0</v>
      </c>
      <c r="U77" s="42">
        <f>IF(Table11[[#This Row],[Total Rebate for Employee]]&gt;0.01, 100,0)</f>
        <v>0</v>
      </c>
    </row>
    <row r="78" spans="1:21" x14ac:dyDescent="0.25">
      <c r="A78" s="32">
        <f>'Information Sheet-COMPLETE 1st'!A87</f>
        <v>0</v>
      </c>
      <c r="B78" s="32">
        <f>'Information Sheet-COMPLETE 1st'!B87</f>
        <v>0</v>
      </c>
      <c r="C78" s="34">
        <f>'Period One'!I80</f>
        <v>0</v>
      </c>
      <c r="D78" s="37" t="str">
        <f>'Period One'!L80</f>
        <v>0</v>
      </c>
      <c r="E78" s="34">
        <f>'Period Two'!I80</f>
        <v>0</v>
      </c>
      <c r="F78" s="37" t="str">
        <f>'Period Two'!L80</f>
        <v>0</v>
      </c>
      <c r="G78" s="34">
        <f>'Period Three'!I80</f>
        <v>0</v>
      </c>
      <c r="H78" s="37" t="str">
        <f>'Period Three'!L80</f>
        <v>0</v>
      </c>
      <c r="I78" s="34">
        <f>'Period Four'!I80</f>
        <v>0</v>
      </c>
      <c r="J78" s="37" t="str">
        <f>'Period Four'!L80</f>
        <v>0</v>
      </c>
      <c r="K78" s="34">
        <f>'Period Five'!I80</f>
        <v>0</v>
      </c>
      <c r="L78" s="37" t="str">
        <f>'Period Five'!L80</f>
        <v>0</v>
      </c>
      <c r="M78" s="35">
        <f>'Period Six'!I80</f>
        <v>0</v>
      </c>
      <c r="N78" s="37" t="str">
        <f>'Period Six'!L80</f>
        <v>0</v>
      </c>
      <c r="O78" s="34">
        <f>'Period Seven'!I80</f>
        <v>0</v>
      </c>
      <c r="P78" s="37" t="str">
        <f>'Period Seven'!L80</f>
        <v>0</v>
      </c>
      <c r="Q78" s="34">
        <f>'Period Eight'!I80</f>
        <v>0</v>
      </c>
      <c r="R78" s="37" t="str">
        <f>'Period Eight'!L80</f>
        <v>0</v>
      </c>
      <c r="S78" s="34">
        <f>Table11[[#This Row],[Period 1 Hours]]+Table11[[#This Row],[Period 2 Hours ]]+Table11[[#This Row],[Period 3 Hours]]+Table11[[#This Row],[Period 4 Hours]]+Table11[[#This Row],[Period 5 Hours]]+Table11[[#This Row],[Period 6 Hours]]+Table11[[#This Row],[Period 7 Hours]]+Table11[[#This Row],[Period 8 Hours]]</f>
        <v>0</v>
      </c>
      <c r="T78" s="42">
        <f>Table11[[#This Row],[Period 1 Subsidy ]]+Table11[[#This Row],[Period 2 Subsidy ]]+Table11[[#This Row],[Period 3 Subsidy ]]+Table11[[#This Row],[Period 4 Subsidy ]]+Table11[[#This Row],[Period 5 Subsidy ]]+Table11[[#This Row],[Period 6 Subsidy ]]+Table11[[#This Row],[Period 7 Subsidy ]]+Table11[[#This Row],[Period 8 Subsidy ]]</f>
        <v>0</v>
      </c>
      <c r="U78" s="42">
        <f>IF(Table11[[#This Row],[Total Rebate for Employee]]&gt;0.01, 100,0)</f>
        <v>0</v>
      </c>
    </row>
    <row r="79" spans="1:21" x14ac:dyDescent="0.25">
      <c r="A79" s="32">
        <f>'Information Sheet-COMPLETE 1st'!A88</f>
        <v>0</v>
      </c>
      <c r="B79" s="32">
        <f>'Information Sheet-COMPLETE 1st'!B88</f>
        <v>0</v>
      </c>
      <c r="C79" s="34">
        <f>'Period One'!I81</f>
        <v>0</v>
      </c>
      <c r="D79" s="37" t="str">
        <f>'Period One'!L81</f>
        <v>0</v>
      </c>
      <c r="E79" s="34">
        <f>'Period Two'!I81</f>
        <v>0</v>
      </c>
      <c r="F79" s="37" t="str">
        <f>'Period Two'!L81</f>
        <v>0</v>
      </c>
      <c r="G79" s="34">
        <f>'Period Three'!I81</f>
        <v>0</v>
      </c>
      <c r="H79" s="37" t="str">
        <f>'Period Three'!L81</f>
        <v>0</v>
      </c>
      <c r="I79" s="34">
        <f>'Period Four'!I81</f>
        <v>0</v>
      </c>
      <c r="J79" s="37" t="str">
        <f>'Period Four'!L81</f>
        <v>0</v>
      </c>
      <c r="K79" s="34">
        <f>'Period Five'!I81</f>
        <v>0</v>
      </c>
      <c r="L79" s="37" t="str">
        <f>'Period Five'!L81</f>
        <v>0</v>
      </c>
      <c r="M79" s="35">
        <f>'Period Six'!I81</f>
        <v>0</v>
      </c>
      <c r="N79" s="37" t="str">
        <f>'Period Six'!L81</f>
        <v>0</v>
      </c>
      <c r="O79" s="34">
        <f>'Period Seven'!I81</f>
        <v>0</v>
      </c>
      <c r="P79" s="37" t="str">
        <f>'Period Seven'!L81</f>
        <v>0</v>
      </c>
      <c r="Q79" s="34">
        <f>'Period Eight'!I81</f>
        <v>0</v>
      </c>
      <c r="R79" s="37" t="str">
        <f>'Period Eight'!L81</f>
        <v>0</v>
      </c>
      <c r="S79" s="34">
        <f>Table11[[#This Row],[Period 1 Hours]]+Table11[[#This Row],[Period 2 Hours ]]+Table11[[#This Row],[Period 3 Hours]]+Table11[[#This Row],[Period 4 Hours]]+Table11[[#This Row],[Period 5 Hours]]+Table11[[#This Row],[Period 6 Hours]]+Table11[[#This Row],[Period 7 Hours]]+Table11[[#This Row],[Period 8 Hours]]</f>
        <v>0</v>
      </c>
      <c r="T79" s="42">
        <f>Table11[[#This Row],[Period 1 Subsidy ]]+Table11[[#This Row],[Period 2 Subsidy ]]+Table11[[#This Row],[Period 3 Subsidy ]]+Table11[[#This Row],[Period 4 Subsidy ]]+Table11[[#This Row],[Period 5 Subsidy ]]+Table11[[#This Row],[Period 6 Subsidy ]]+Table11[[#This Row],[Period 7 Subsidy ]]+Table11[[#This Row],[Period 8 Subsidy ]]</f>
        <v>0</v>
      </c>
      <c r="U79" s="42">
        <f>IF(Table11[[#This Row],[Total Rebate for Employee]]&gt;0.01, 100,0)</f>
        <v>0</v>
      </c>
    </row>
    <row r="80" spans="1:21" x14ac:dyDescent="0.25">
      <c r="A80" s="32">
        <f>'Information Sheet-COMPLETE 1st'!A89</f>
        <v>0</v>
      </c>
      <c r="B80" s="32">
        <f>'Information Sheet-COMPLETE 1st'!B89</f>
        <v>0</v>
      </c>
      <c r="C80" s="34">
        <f>'Period One'!I82</f>
        <v>0</v>
      </c>
      <c r="D80" s="37" t="str">
        <f>'Period One'!L82</f>
        <v>0</v>
      </c>
      <c r="E80" s="34">
        <f>'Period Two'!I82</f>
        <v>0</v>
      </c>
      <c r="F80" s="37" t="str">
        <f>'Period Two'!L82</f>
        <v>0</v>
      </c>
      <c r="G80" s="34">
        <f>'Period Three'!I82</f>
        <v>0</v>
      </c>
      <c r="H80" s="37" t="str">
        <f>'Period Three'!L82</f>
        <v>0</v>
      </c>
      <c r="I80" s="34">
        <f>'Period Four'!I82</f>
        <v>0</v>
      </c>
      <c r="J80" s="37" t="str">
        <f>'Period Four'!L82</f>
        <v>0</v>
      </c>
      <c r="K80" s="34">
        <f>'Period Five'!I82</f>
        <v>0</v>
      </c>
      <c r="L80" s="37" t="str">
        <f>'Period Five'!L82</f>
        <v>0</v>
      </c>
      <c r="M80" s="35">
        <f>'Period Six'!I82</f>
        <v>0</v>
      </c>
      <c r="N80" s="37" t="str">
        <f>'Period Six'!L82</f>
        <v>0</v>
      </c>
      <c r="O80" s="34">
        <f>'Period Seven'!I82</f>
        <v>0</v>
      </c>
      <c r="P80" s="37" t="str">
        <f>'Period Seven'!L82</f>
        <v>0</v>
      </c>
      <c r="Q80" s="34">
        <f>'Period Eight'!I82</f>
        <v>0</v>
      </c>
      <c r="R80" s="37" t="str">
        <f>'Period Eight'!L82</f>
        <v>0</v>
      </c>
      <c r="S80" s="34">
        <f>Table11[[#This Row],[Period 1 Hours]]+Table11[[#This Row],[Period 2 Hours ]]+Table11[[#This Row],[Period 3 Hours]]+Table11[[#This Row],[Period 4 Hours]]+Table11[[#This Row],[Period 5 Hours]]+Table11[[#This Row],[Period 6 Hours]]+Table11[[#This Row],[Period 7 Hours]]+Table11[[#This Row],[Period 8 Hours]]</f>
        <v>0</v>
      </c>
      <c r="T80" s="42">
        <f>Table11[[#This Row],[Period 1 Subsidy ]]+Table11[[#This Row],[Period 2 Subsidy ]]+Table11[[#This Row],[Period 3 Subsidy ]]+Table11[[#This Row],[Period 4 Subsidy ]]+Table11[[#This Row],[Period 5 Subsidy ]]+Table11[[#This Row],[Period 6 Subsidy ]]+Table11[[#This Row],[Period 7 Subsidy ]]+Table11[[#This Row],[Period 8 Subsidy ]]</f>
        <v>0</v>
      </c>
      <c r="U80" s="42">
        <f>IF(Table11[[#This Row],[Total Rebate for Employee]]&gt;0.01, 100,0)</f>
        <v>0</v>
      </c>
    </row>
    <row r="81" spans="1:21" x14ac:dyDescent="0.25">
      <c r="A81" s="32">
        <f>'Information Sheet-COMPLETE 1st'!A90</f>
        <v>0</v>
      </c>
      <c r="B81" s="32">
        <f>'Information Sheet-COMPLETE 1st'!B90</f>
        <v>0</v>
      </c>
      <c r="C81" s="34">
        <f>'Period One'!I83</f>
        <v>0</v>
      </c>
      <c r="D81" s="37" t="str">
        <f>'Period One'!L83</f>
        <v>0</v>
      </c>
      <c r="E81" s="34">
        <f>'Period Two'!I83</f>
        <v>0</v>
      </c>
      <c r="F81" s="37" t="str">
        <f>'Period Two'!L83</f>
        <v>0</v>
      </c>
      <c r="G81" s="34">
        <f>'Period Three'!I83</f>
        <v>0</v>
      </c>
      <c r="H81" s="37" t="str">
        <f>'Period Three'!L83</f>
        <v>0</v>
      </c>
      <c r="I81" s="34">
        <f>'Period Four'!I83</f>
        <v>0</v>
      </c>
      <c r="J81" s="37" t="str">
        <f>'Period Four'!L83</f>
        <v>0</v>
      </c>
      <c r="K81" s="34">
        <f>'Period Five'!I83</f>
        <v>0</v>
      </c>
      <c r="L81" s="37" t="str">
        <f>'Period Five'!L83</f>
        <v>0</v>
      </c>
      <c r="M81" s="35">
        <f>'Period Six'!I83</f>
        <v>0</v>
      </c>
      <c r="N81" s="37" t="str">
        <f>'Period Six'!L83</f>
        <v>0</v>
      </c>
      <c r="O81" s="34">
        <f>'Period Seven'!I83</f>
        <v>0</v>
      </c>
      <c r="P81" s="37" t="str">
        <f>'Period Seven'!L83</f>
        <v>0</v>
      </c>
      <c r="Q81" s="34">
        <f>'Period Eight'!I83</f>
        <v>0</v>
      </c>
      <c r="R81" s="37" t="str">
        <f>'Period Eight'!L83</f>
        <v>0</v>
      </c>
      <c r="S81" s="34">
        <f>Table11[[#This Row],[Period 1 Hours]]+Table11[[#This Row],[Period 2 Hours ]]+Table11[[#This Row],[Period 3 Hours]]+Table11[[#This Row],[Period 4 Hours]]+Table11[[#This Row],[Period 5 Hours]]+Table11[[#This Row],[Period 6 Hours]]+Table11[[#This Row],[Period 7 Hours]]+Table11[[#This Row],[Period 8 Hours]]</f>
        <v>0</v>
      </c>
      <c r="T81" s="42">
        <f>Table11[[#This Row],[Period 1 Subsidy ]]+Table11[[#This Row],[Period 2 Subsidy ]]+Table11[[#This Row],[Period 3 Subsidy ]]+Table11[[#This Row],[Period 4 Subsidy ]]+Table11[[#This Row],[Period 5 Subsidy ]]+Table11[[#This Row],[Period 6 Subsidy ]]+Table11[[#This Row],[Period 7 Subsidy ]]+Table11[[#This Row],[Period 8 Subsidy ]]</f>
        <v>0</v>
      </c>
      <c r="U81" s="42">
        <f>IF(Table11[[#This Row],[Total Rebate for Employee]]&gt;0.01, 100,0)</f>
        <v>0</v>
      </c>
    </row>
    <row r="82" spans="1:21" x14ac:dyDescent="0.25">
      <c r="A82" s="32">
        <f>'Information Sheet-COMPLETE 1st'!A91</f>
        <v>0</v>
      </c>
      <c r="B82" s="32">
        <f>'Information Sheet-COMPLETE 1st'!B91</f>
        <v>0</v>
      </c>
      <c r="C82" s="34">
        <f>'Period One'!I84</f>
        <v>0</v>
      </c>
      <c r="D82" s="37" t="str">
        <f>'Period One'!L84</f>
        <v>0</v>
      </c>
      <c r="E82" s="34">
        <f>'Period Two'!I84</f>
        <v>0</v>
      </c>
      <c r="F82" s="37" t="str">
        <f>'Period Two'!L84</f>
        <v>0</v>
      </c>
      <c r="G82" s="34">
        <f>'Period Three'!I84</f>
        <v>0</v>
      </c>
      <c r="H82" s="37" t="str">
        <f>'Period Three'!L84</f>
        <v>0</v>
      </c>
      <c r="I82" s="34">
        <f>'Period Four'!I84</f>
        <v>0</v>
      </c>
      <c r="J82" s="37" t="str">
        <f>'Period Four'!L84</f>
        <v>0</v>
      </c>
      <c r="K82" s="34">
        <f>'Period Five'!I84</f>
        <v>0</v>
      </c>
      <c r="L82" s="37" t="str">
        <f>'Period Five'!L84</f>
        <v>0</v>
      </c>
      <c r="M82" s="35">
        <f>'Period Six'!I84</f>
        <v>0</v>
      </c>
      <c r="N82" s="37" t="str">
        <f>'Period Six'!L84</f>
        <v>0</v>
      </c>
      <c r="O82" s="34">
        <f>'Period Seven'!I84</f>
        <v>0</v>
      </c>
      <c r="P82" s="37" t="str">
        <f>'Period Seven'!L84</f>
        <v>0</v>
      </c>
      <c r="Q82" s="34">
        <f>'Period Eight'!I84</f>
        <v>0</v>
      </c>
      <c r="R82" s="37" t="str">
        <f>'Period Eight'!L84</f>
        <v>0</v>
      </c>
      <c r="S82" s="34">
        <f>Table11[[#This Row],[Period 1 Hours]]+Table11[[#This Row],[Period 2 Hours ]]+Table11[[#This Row],[Period 3 Hours]]+Table11[[#This Row],[Period 4 Hours]]+Table11[[#This Row],[Period 5 Hours]]+Table11[[#This Row],[Period 6 Hours]]+Table11[[#This Row],[Period 7 Hours]]+Table11[[#This Row],[Period 8 Hours]]</f>
        <v>0</v>
      </c>
      <c r="T82" s="42">
        <f>Table11[[#This Row],[Period 1 Subsidy ]]+Table11[[#This Row],[Period 2 Subsidy ]]+Table11[[#This Row],[Period 3 Subsidy ]]+Table11[[#This Row],[Period 4 Subsidy ]]+Table11[[#This Row],[Period 5 Subsidy ]]+Table11[[#This Row],[Period 6 Subsidy ]]+Table11[[#This Row],[Period 7 Subsidy ]]+Table11[[#This Row],[Period 8 Subsidy ]]</f>
        <v>0</v>
      </c>
      <c r="U82" s="42">
        <f>IF(Table11[[#This Row],[Total Rebate for Employee]]&gt;0.01, 100,0)</f>
        <v>0</v>
      </c>
    </row>
    <row r="83" spans="1:21" x14ac:dyDescent="0.25">
      <c r="A83" s="32">
        <f>'Information Sheet-COMPLETE 1st'!A92</f>
        <v>0</v>
      </c>
      <c r="B83" s="32">
        <f>'Information Sheet-COMPLETE 1st'!B92</f>
        <v>0</v>
      </c>
      <c r="C83" s="34">
        <f>'Period One'!I85</f>
        <v>0</v>
      </c>
      <c r="D83" s="37" t="str">
        <f>'Period One'!L85</f>
        <v>0</v>
      </c>
      <c r="E83" s="34">
        <f>'Period Two'!I85</f>
        <v>0</v>
      </c>
      <c r="F83" s="37" t="str">
        <f>'Period Two'!L85</f>
        <v>0</v>
      </c>
      <c r="G83" s="34">
        <f>'Period Three'!I85</f>
        <v>0</v>
      </c>
      <c r="H83" s="37" t="str">
        <f>'Period Three'!L85</f>
        <v>0</v>
      </c>
      <c r="I83" s="34">
        <f>'Period Four'!I85</f>
        <v>0</v>
      </c>
      <c r="J83" s="37" t="str">
        <f>'Period Four'!L85</f>
        <v>0</v>
      </c>
      <c r="K83" s="34">
        <f>'Period Five'!I85</f>
        <v>0</v>
      </c>
      <c r="L83" s="37" t="str">
        <f>'Period Five'!L85</f>
        <v>0</v>
      </c>
      <c r="M83" s="35">
        <f>'Period Six'!I85</f>
        <v>0</v>
      </c>
      <c r="N83" s="37" t="str">
        <f>'Period Six'!L85</f>
        <v>0</v>
      </c>
      <c r="O83" s="34">
        <f>'Period Seven'!I85</f>
        <v>0</v>
      </c>
      <c r="P83" s="37" t="str">
        <f>'Period Seven'!L85</f>
        <v>0</v>
      </c>
      <c r="Q83" s="34">
        <f>'Period Eight'!I85</f>
        <v>0</v>
      </c>
      <c r="R83" s="37" t="str">
        <f>'Period Eight'!L85</f>
        <v>0</v>
      </c>
      <c r="S83" s="34">
        <f>Table11[[#This Row],[Period 1 Hours]]+Table11[[#This Row],[Period 2 Hours ]]+Table11[[#This Row],[Period 3 Hours]]+Table11[[#This Row],[Period 4 Hours]]+Table11[[#This Row],[Period 5 Hours]]+Table11[[#This Row],[Period 6 Hours]]+Table11[[#This Row],[Period 7 Hours]]+Table11[[#This Row],[Period 8 Hours]]</f>
        <v>0</v>
      </c>
      <c r="T83" s="42">
        <f>Table11[[#This Row],[Period 1 Subsidy ]]+Table11[[#This Row],[Period 2 Subsidy ]]+Table11[[#This Row],[Period 3 Subsidy ]]+Table11[[#This Row],[Period 4 Subsidy ]]+Table11[[#This Row],[Period 5 Subsidy ]]+Table11[[#This Row],[Period 6 Subsidy ]]+Table11[[#This Row],[Period 7 Subsidy ]]+Table11[[#This Row],[Period 8 Subsidy ]]</f>
        <v>0</v>
      </c>
      <c r="U83" s="42">
        <f>IF(Table11[[#This Row],[Total Rebate for Employee]]&gt;0.01, 100,0)</f>
        <v>0</v>
      </c>
    </row>
    <row r="84" spans="1:21" x14ac:dyDescent="0.25">
      <c r="A84" s="32">
        <f>'Information Sheet-COMPLETE 1st'!A93</f>
        <v>0</v>
      </c>
      <c r="B84" s="32">
        <f>'Information Sheet-COMPLETE 1st'!B93</f>
        <v>0</v>
      </c>
      <c r="C84" s="34">
        <f>'Period One'!I86</f>
        <v>0</v>
      </c>
      <c r="D84" s="37" t="str">
        <f>'Period One'!L86</f>
        <v>0</v>
      </c>
      <c r="E84" s="34">
        <f>'Period Two'!I86</f>
        <v>0</v>
      </c>
      <c r="F84" s="37" t="str">
        <f>'Period Two'!L86</f>
        <v>0</v>
      </c>
      <c r="G84" s="34">
        <f>'Period Three'!I86</f>
        <v>0</v>
      </c>
      <c r="H84" s="37" t="str">
        <f>'Period Three'!L86</f>
        <v>0</v>
      </c>
      <c r="I84" s="34">
        <f>'Period Four'!I86</f>
        <v>0</v>
      </c>
      <c r="J84" s="37" t="str">
        <f>'Period Four'!L86</f>
        <v>0</v>
      </c>
      <c r="K84" s="34">
        <f>'Period Five'!I86</f>
        <v>0</v>
      </c>
      <c r="L84" s="37" t="str">
        <f>'Period Five'!L86</f>
        <v>0</v>
      </c>
      <c r="M84" s="35">
        <f>'Period Six'!I86</f>
        <v>0</v>
      </c>
      <c r="N84" s="37" t="str">
        <f>'Period Six'!L86</f>
        <v>0</v>
      </c>
      <c r="O84" s="34">
        <f>'Period Seven'!I86</f>
        <v>0</v>
      </c>
      <c r="P84" s="37" t="str">
        <f>'Period Seven'!L86</f>
        <v>0</v>
      </c>
      <c r="Q84" s="34">
        <f>'Period Eight'!I86</f>
        <v>0</v>
      </c>
      <c r="R84" s="37" t="str">
        <f>'Period Eight'!L86</f>
        <v>0</v>
      </c>
      <c r="S84" s="34">
        <f>Table11[[#This Row],[Period 1 Hours]]+Table11[[#This Row],[Period 2 Hours ]]+Table11[[#This Row],[Period 3 Hours]]+Table11[[#This Row],[Period 4 Hours]]+Table11[[#This Row],[Period 5 Hours]]+Table11[[#This Row],[Period 6 Hours]]+Table11[[#This Row],[Period 7 Hours]]+Table11[[#This Row],[Period 8 Hours]]</f>
        <v>0</v>
      </c>
      <c r="T84" s="42">
        <f>Table11[[#This Row],[Period 1 Subsidy ]]+Table11[[#This Row],[Period 2 Subsidy ]]+Table11[[#This Row],[Period 3 Subsidy ]]+Table11[[#This Row],[Period 4 Subsidy ]]+Table11[[#This Row],[Period 5 Subsidy ]]+Table11[[#This Row],[Period 6 Subsidy ]]+Table11[[#This Row],[Period 7 Subsidy ]]+Table11[[#This Row],[Period 8 Subsidy ]]</f>
        <v>0</v>
      </c>
      <c r="U84" s="42">
        <f>IF(Table11[[#This Row],[Total Rebate for Employee]]&gt;0.01, 100,0)</f>
        <v>0</v>
      </c>
    </row>
    <row r="85" spans="1:21" x14ac:dyDescent="0.25">
      <c r="A85" s="32">
        <f>'Information Sheet-COMPLETE 1st'!A94</f>
        <v>0</v>
      </c>
      <c r="B85" s="32">
        <f>'Information Sheet-COMPLETE 1st'!B94</f>
        <v>0</v>
      </c>
      <c r="C85" s="34">
        <f>'Period One'!I87</f>
        <v>0</v>
      </c>
      <c r="D85" s="37" t="str">
        <f>'Period One'!L87</f>
        <v>0</v>
      </c>
      <c r="E85" s="34">
        <f>'Period Two'!I87</f>
        <v>0</v>
      </c>
      <c r="F85" s="37" t="str">
        <f>'Period Two'!L87</f>
        <v>0</v>
      </c>
      <c r="G85" s="34">
        <f>'Period Three'!I87</f>
        <v>0</v>
      </c>
      <c r="H85" s="37" t="str">
        <f>'Period Three'!L87</f>
        <v>0</v>
      </c>
      <c r="I85" s="34">
        <f>'Period Four'!I87</f>
        <v>0</v>
      </c>
      <c r="J85" s="37" t="str">
        <f>'Period Four'!L87</f>
        <v>0</v>
      </c>
      <c r="K85" s="34">
        <f>'Period Five'!I87</f>
        <v>0</v>
      </c>
      <c r="L85" s="37" t="str">
        <f>'Period Five'!L87</f>
        <v>0</v>
      </c>
      <c r="M85" s="35">
        <f>'Period Six'!I87</f>
        <v>0</v>
      </c>
      <c r="N85" s="37" t="str">
        <f>'Period Six'!L87</f>
        <v>0</v>
      </c>
      <c r="O85" s="34">
        <f>'Period Seven'!I87</f>
        <v>0</v>
      </c>
      <c r="P85" s="37" t="str">
        <f>'Period Seven'!L87</f>
        <v>0</v>
      </c>
      <c r="Q85" s="34">
        <f>'Period Eight'!I87</f>
        <v>0</v>
      </c>
      <c r="R85" s="37" t="str">
        <f>'Period Eight'!L87</f>
        <v>0</v>
      </c>
      <c r="S85" s="34">
        <f>Table11[[#This Row],[Period 1 Hours]]+Table11[[#This Row],[Period 2 Hours ]]+Table11[[#This Row],[Period 3 Hours]]+Table11[[#This Row],[Period 4 Hours]]+Table11[[#This Row],[Period 5 Hours]]+Table11[[#This Row],[Period 6 Hours]]+Table11[[#This Row],[Period 7 Hours]]+Table11[[#This Row],[Period 8 Hours]]</f>
        <v>0</v>
      </c>
      <c r="T85" s="42">
        <f>Table11[[#This Row],[Period 1 Subsidy ]]+Table11[[#This Row],[Period 2 Subsidy ]]+Table11[[#This Row],[Period 3 Subsidy ]]+Table11[[#This Row],[Period 4 Subsidy ]]+Table11[[#This Row],[Period 5 Subsidy ]]+Table11[[#This Row],[Period 6 Subsidy ]]+Table11[[#This Row],[Period 7 Subsidy ]]+Table11[[#This Row],[Period 8 Subsidy ]]</f>
        <v>0</v>
      </c>
      <c r="U85" s="42">
        <f>IF(Table11[[#This Row],[Total Rebate for Employee]]&gt;0.01, 100,0)</f>
        <v>0</v>
      </c>
    </row>
    <row r="86" spans="1:21" x14ac:dyDescent="0.25">
      <c r="A86" s="32">
        <f>'Information Sheet-COMPLETE 1st'!A95</f>
        <v>0</v>
      </c>
      <c r="B86" s="32">
        <f>'Information Sheet-COMPLETE 1st'!B95</f>
        <v>0</v>
      </c>
      <c r="C86" s="34">
        <f>'Period One'!I88</f>
        <v>0</v>
      </c>
      <c r="D86" s="37" t="str">
        <f>'Period One'!L88</f>
        <v>0</v>
      </c>
      <c r="E86" s="34">
        <f>'Period Two'!I88</f>
        <v>0</v>
      </c>
      <c r="F86" s="37" t="str">
        <f>'Period Two'!L88</f>
        <v>0</v>
      </c>
      <c r="G86" s="34">
        <f>'Period Three'!I88</f>
        <v>0</v>
      </c>
      <c r="H86" s="37" t="str">
        <f>'Period Three'!L88</f>
        <v>0</v>
      </c>
      <c r="I86" s="34">
        <f>'Period Four'!I88</f>
        <v>0</v>
      </c>
      <c r="J86" s="37" t="str">
        <f>'Period Four'!L88</f>
        <v>0</v>
      </c>
      <c r="K86" s="34">
        <f>'Period Five'!I88</f>
        <v>0</v>
      </c>
      <c r="L86" s="37" t="str">
        <f>'Period Five'!L88</f>
        <v>0</v>
      </c>
      <c r="M86" s="35">
        <f>'Period Six'!I88</f>
        <v>0</v>
      </c>
      <c r="N86" s="37" t="str">
        <f>'Period Six'!L88</f>
        <v>0</v>
      </c>
      <c r="O86" s="34">
        <f>'Period Seven'!I88</f>
        <v>0</v>
      </c>
      <c r="P86" s="37" t="str">
        <f>'Period Seven'!L88</f>
        <v>0</v>
      </c>
      <c r="Q86" s="34">
        <f>'Period Eight'!I88</f>
        <v>0</v>
      </c>
      <c r="R86" s="37" t="str">
        <f>'Period Eight'!L88</f>
        <v>0</v>
      </c>
      <c r="S86" s="34">
        <f>Table11[[#This Row],[Period 1 Hours]]+Table11[[#This Row],[Period 2 Hours ]]+Table11[[#This Row],[Period 3 Hours]]+Table11[[#This Row],[Period 4 Hours]]+Table11[[#This Row],[Period 5 Hours]]+Table11[[#This Row],[Period 6 Hours]]+Table11[[#This Row],[Period 7 Hours]]+Table11[[#This Row],[Period 8 Hours]]</f>
        <v>0</v>
      </c>
      <c r="T86" s="42">
        <f>Table11[[#This Row],[Period 1 Subsidy ]]+Table11[[#This Row],[Period 2 Subsidy ]]+Table11[[#This Row],[Period 3 Subsidy ]]+Table11[[#This Row],[Period 4 Subsidy ]]+Table11[[#This Row],[Period 5 Subsidy ]]+Table11[[#This Row],[Period 6 Subsidy ]]+Table11[[#This Row],[Period 7 Subsidy ]]+Table11[[#This Row],[Period 8 Subsidy ]]</f>
        <v>0</v>
      </c>
      <c r="U86" s="42">
        <f>IF(Table11[[#This Row],[Total Rebate for Employee]]&gt;0.01, 100,0)</f>
        <v>0</v>
      </c>
    </row>
    <row r="87" spans="1:21" x14ac:dyDescent="0.25">
      <c r="A87" s="32">
        <f>'Information Sheet-COMPLETE 1st'!A96</f>
        <v>0</v>
      </c>
      <c r="B87" s="32">
        <f>'Information Sheet-COMPLETE 1st'!B96</f>
        <v>0</v>
      </c>
      <c r="C87" s="34">
        <f>'Period One'!I89</f>
        <v>0</v>
      </c>
      <c r="D87" s="37" t="str">
        <f>'Period One'!L89</f>
        <v>0</v>
      </c>
      <c r="E87" s="34">
        <f>'Period Two'!I89</f>
        <v>0</v>
      </c>
      <c r="F87" s="37" t="str">
        <f>'Period Two'!L89</f>
        <v>0</v>
      </c>
      <c r="G87" s="34">
        <f>'Period Three'!I89</f>
        <v>0</v>
      </c>
      <c r="H87" s="37" t="str">
        <f>'Period Three'!L89</f>
        <v>0</v>
      </c>
      <c r="I87" s="34">
        <f>'Period Four'!I89</f>
        <v>0</v>
      </c>
      <c r="J87" s="37" t="str">
        <f>'Period Four'!L89</f>
        <v>0</v>
      </c>
      <c r="K87" s="34">
        <f>'Period Five'!I89</f>
        <v>0</v>
      </c>
      <c r="L87" s="37" t="str">
        <f>'Period Five'!L89</f>
        <v>0</v>
      </c>
      <c r="M87" s="35">
        <f>'Period Six'!I89</f>
        <v>0</v>
      </c>
      <c r="N87" s="37" t="str">
        <f>'Period Six'!L89</f>
        <v>0</v>
      </c>
      <c r="O87" s="34">
        <f>'Period Seven'!I89</f>
        <v>0</v>
      </c>
      <c r="P87" s="37" t="str">
        <f>'Period Seven'!L89</f>
        <v>0</v>
      </c>
      <c r="Q87" s="34">
        <f>'Period Eight'!I89</f>
        <v>0</v>
      </c>
      <c r="R87" s="37" t="str">
        <f>'Period Eight'!L89</f>
        <v>0</v>
      </c>
      <c r="S87" s="34">
        <f>Table11[[#This Row],[Period 1 Hours]]+Table11[[#This Row],[Period 2 Hours ]]+Table11[[#This Row],[Period 3 Hours]]+Table11[[#This Row],[Period 4 Hours]]+Table11[[#This Row],[Period 5 Hours]]+Table11[[#This Row],[Period 6 Hours]]+Table11[[#This Row],[Period 7 Hours]]+Table11[[#This Row],[Period 8 Hours]]</f>
        <v>0</v>
      </c>
      <c r="T87" s="42">
        <f>Table11[[#This Row],[Period 1 Subsidy ]]+Table11[[#This Row],[Period 2 Subsidy ]]+Table11[[#This Row],[Period 3 Subsidy ]]+Table11[[#This Row],[Period 4 Subsidy ]]+Table11[[#This Row],[Period 5 Subsidy ]]+Table11[[#This Row],[Period 6 Subsidy ]]+Table11[[#This Row],[Period 7 Subsidy ]]+Table11[[#This Row],[Period 8 Subsidy ]]</f>
        <v>0</v>
      </c>
      <c r="U87" s="42">
        <f>IF(Table11[[#This Row],[Total Rebate for Employee]]&gt;0.01, 100,0)</f>
        <v>0</v>
      </c>
    </row>
    <row r="88" spans="1:21" x14ac:dyDescent="0.25">
      <c r="A88" s="32">
        <f>'Information Sheet-COMPLETE 1st'!A97</f>
        <v>0</v>
      </c>
      <c r="B88" s="32">
        <f>'Information Sheet-COMPLETE 1st'!B97</f>
        <v>0</v>
      </c>
      <c r="C88" s="34">
        <f>'Period One'!I90</f>
        <v>0</v>
      </c>
      <c r="D88" s="37" t="str">
        <f>'Period One'!L90</f>
        <v>0</v>
      </c>
      <c r="E88" s="34">
        <f>'Period Two'!I90</f>
        <v>0</v>
      </c>
      <c r="F88" s="37" t="str">
        <f>'Period Two'!L90</f>
        <v>0</v>
      </c>
      <c r="G88" s="34">
        <f>'Period Three'!I90</f>
        <v>0</v>
      </c>
      <c r="H88" s="37" t="str">
        <f>'Period Three'!L90</f>
        <v>0</v>
      </c>
      <c r="I88" s="34">
        <f>'Period Four'!I90</f>
        <v>0</v>
      </c>
      <c r="J88" s="37" t="str">
        <f>'Period Four'!L90</f>
        <v>0</v>
      </c>
      <c r="K88" s="34">
        <f>'Period Five'!I90</f>
        <v>0</v>
      </c>
      <c r="L88" s="37" t="str">
        <f>'Period Five'!L90</f>
        <v>0</v>
      </c>
      <c r="M88" s="35">
        <f>'Period Six'!I90</f>
        <v>0</v>
      </c>
      <c r="N88" s="37" t="str">
        <f>'Period Six'!L90</f>
        <v>0</v>
      </c>
      <c r="O88" s="34">
        <f>'Period Seven'!I90</f>
        <v>0</v>
      </c>
      <c r="P88" s="37" t="str">
        <f>'Period Seven'!L90</f>
        <v>0</v>
      </c>
      <c r="Q88" s="34">
        <f>'Period Eight'!I90</f>
        <v>0</v>
      </c>
      <c r="R88" s="37" t="str">
        <f>'Period Eight'!L90</f>
        <v>0</v>
      </c>
      <c r="S88" s="34">
        <f>Table11[[#This Row],[Period 1 Hours]]+Table11[[#This Row],[Period 2 Hours ]]+Table11[[#This Row],[Period 3 Hours]]+Table11[[#This Row],[Period 4 Hours]]+Table11[[#This Row],[Period 5 Hours]]+Table11[[#This Row],[Period 6 Hours]]+Table11[[#This Row],[Period 7 Hours]]+Table11[[#This Row],[Period 8 Hours]]</f>
        <v>0</v>
      </c>
      <c r="T88" s="42">
        <f>Table11[[#This Row],[Period 1 Subsidy ]]+Table11[[#This Row],[Period 2 Subsidy ]]+Table11[[#This Row],[Period 3 Subsidy ]]+Table11[[#This Row],[Period 4 Subsidy ]]+Table11[[#This Row],[Period 5 Subsidy ]]+Table11[[#This Row],[Period 6 Subsidy ]]+Table11[[#This Row],[Period 7 Subsidy ]]+Table11[[#This Row],[Period 8 Subsidy ]]</f>
        <v>0</v>
      </c>
      <c r="U88" s="42">
        <f>IF(Table11[[#This Row],[Total Rebate for Employee]]&gt;0.01, 100,0)</f>
        <v>0</v>
      </c>
    </row>
    <row r="89" spans="1:21" x14ac:dyDescent="0.25">
      <c r="A89" s="32">
        <f>'Information Sheet-COMPLETE 1st'!A98</f>
        <v>0</v>
      </c>
      <c r="B89" s="32">
        <f>'Information Sheet-COMPLETE 1st'!B98</f>
        <v>0</v>
      </c>
      <c r="C89" s="34">
        <f>'Period One'!I91</f>
        <v>0</v>
      </c>
      <c r="D89" s="37" t="str">
        <f>'Period One'!L91</f>
        <v>0</v>
      </c>
      <c r="E89" s="34">
        <f>'Period Two'!I91</f>
        <v>0</v>
      </c>
      <c r="F89" s="37" t="str">
        <f>'Period Two'!L91</f>
        <v>0</v>
      </c>
      <c r="G89" s="34">
        <f>'Period Three'!I91</f>
        <v>0</v>
      </c>
      <c r="H89" s="37" t="str">
        <f>'Period Three'!L91</f>
        <v>0</v>
      </c>
      <c r="I89" s="34">
        <f>'Period Four'!I91</f>
        <v>0</v>
      </c>
      <c r="J89" s="37" t="str">
        <f>'Period Four'!L91</f>
        <v>0</v>
      </c>
      <c r="K89" s="34">
        <f>'Period Five'!I91</f>
        <v>0</v>
      </c>
      <c r="L89" s="37" t="str">
        <f>'Period Five'!L91</f>
        <v>0</v>
      </c>
      <c r="M89" s="35">
        <f>'Period Six'!I91</f>
        <v>0</v>
      </c>
      <c r="N89" s="37" t="str">
        <f>'Period Six'!L91</f>
        <v>0</v>
      </c>
      <c r="O89" s="34">
        <f>'Period Seven'!I91</f>
        <v>0</v>
      </c>
      <c r="P89" s="37" t="str">
        <f>'Period Seven'!L91</f>
        <v>0</v>
      </c>
      <c r="Q89" s="34">
        <f>'Period Eight'!I91</f>
        <v>0</v>
      </c>
      <c r="R89" s="37" t="str">
        <f>'Period Eight'!L91</f>
        <v>0</v>
      </c>
      <c r="S89" s="34">
        <f>Table11[[#This Row],[Period 1 Hours]]+Table11[[#This Row],[Period 2 Hours ]]+Table11[[#This Row],[Period 3 Hours]]+Table11[[#This Row],[Period 4 Hours]]+Table11[[#This Row],[Period 5 Hours]]+Table11[[#This Row],[Period 6 Hours]]+Table11[[#This Row],[Period 7 Hours]]+Table11[[#This Row],[Period 8 Hours]]</f>
        <v>0</v>
      </c>
      <c r="T89" s="42">
        <f>Table11[[#This Row],[Period 1 Subsidy ]]+Table11[[#This Row],[Period 2 Subsidy ]]+Table11[[#This Row],[Period 3 Subsidy ]]+Table11[[#This Row],[Period 4 Subsidy ]]+Table11[[#This Row],[Period 5 Subsidy ]]+Table11[[#This Row],[Period 6 Subsidy ]]+Table11[[#This Row],[Period 7 Subsidy ]]+Table11[[#This Row],[Period 8 Subsidy ]]</f>
        <v>0</v>
      </c>
      <c r="U89" s="42">
        <f>IF(Table11[[#This Row],[Total Rebate for Employee]]&gt;0.01, 100,0)</f>
        <v>0</v>
      </c>
    </row>
    <row r="90" spans="1:21" x14ac:dyDescent="0.25">
      <c r="A90" s="32">
        <f>'Information Sheet-COMPLETE 1st'!A99</f>
        <v>0</v>
      </c>
      <c r="B90" s="32">
        <f>'Information Sheet-COMPLETE 1st'!B99</f>
        <v>0</v>
      </c>
      <c r="C90" s="34">
        <f>'Period One'!I92</f>
        <v>0</v>
      </c>
      <c r="D90" s="37" t="str">
        <f>'Period One'!L92</f>
        <v>0</v>
      </c>
      <c r="E90" s="34">
        <f>'Period Two'!I92</f>
        <v>0</v>
      </c>
      <c r="F90" s="37" t="str">
        <f>'Period Two'!L92</f>
        <v>0</v>
      </c>
      <c r="G90" s="34">
        <f>'Period Three'!I92</f>
        <v>0</v>
      </c>
      <c r="H90" s="37" t="str">
        <f>'Period Three'!L92</f>
        <v>0</v>
      </c>
      <c r="I90" s="34">
        <f>'Period Four'!I92</f>
        <v>0</v>
      </c>
      <c r="J90" s="37" t="str">
        <f>'Period Four'!L92</f>
        <v>0</v>
      </c>
      <c r="K90" s="34">
        <f>'Period Five'!I92</f>
        <v>0</v>
      </c>
      <c r="L90" s="37" t="str">
        <f>'Period Five'!L92</f>
        <v>0</v>
      </c>
      <c r="M90" s="35">
        <f>'Period Six'!I92</f>
        <v>0</v>
      </c>
      <c r="N90" s="37" t="str">
        <f>'Period Six'!L92</f>
        <v>0</v>
      </c>
      <c r="O90" s="34">
        <f>'Period Seven'!I92</f>
        <v>0</v>
      </c>
      <c r="P90" s="37" t="str">
        <f>'Period Seven'!L92</f>
        <v>0</v>
      </c>
      <c r="Q90" s="34">
        <f>'Period Eight'!I92</f>
        <v>0</v>
      </c>
      <c r="R90" s="37" t="str">
        <f>'Period Eight'!L92</f>
        <v>0</v>
      </c>
      <c r="S90" s="34">
        <f>Table11[[#This Row],[Period 1 Hours]]+Table11[[#This Row],[Period 2 Hours ]]+Table11[[#This Row],[Period 3 Hours]]+Table11[[#This Row],[Period 4 Hours]]+Table11[[#This Row],[Period 5 Hours]]+Table11[[#This Row],[Period 6 Hours]]+Table11[[#This Row],[Period 7 Hours]]+Table11[[#This Row],[Period 8 Hours]]</f>
        <v>0</v>
      </c>
      <c r="T90" s="42">
        <f>Table11[[#This Row],[Period 1 Subsidy ]]+Table11[[#This Row],[Period 2 Subsidy ]]+Table11[[#This Row],[Period 3 Subsidy ]]+Table11[[#This Row],[Period 4 Subsidy ]]+Table11[[#This Row],[Period 5 Subsidy ]]+Table11[[#This Row],[Period 6 Subsidy ]]+Table11[[#This Row],[Period 7 Subsidy ]]+Table11[[#This Row],[Period 8 Subsidy ]]</f>
        <v>0</v>
      </c>
      <c r="U90" s="42">
        <f>IF(Table11[[#This Row],[Total Rebate for Employee]]&gt;0.01, 100,0)</f>
        <v>0</v>
      </c>
    </row>
    <row r="91" spans="1:21" x14ac:dyDescent="0.25">
      <c r="A91" s="32">
        <f>'Information Sheet-COMPLETE 1st'!A100</f>
        <v>0</v>
      </c>
      <c r="B91" s="32">
        <f>'Information Sheet-COMPLETE 1st'!B100</f>
        <v>0</v>
      </c>
      <c r="C91" s="34">
        <f>'Period One'!I93</f>
        <v>0</v>
      </c>
      <c r="D91" s="37" t="str">
        <f>'Period One'!L93</f>
        <v>0</v>
      </c>
      <c r="E91" s="34">
        <f>'Period Two'!I93</f>
        <v>0</v>
      </c>
      <c r="F91" s="37" t="str">
        <f>'Period Two'!L93</f>
        <v>0</v>
      </c>
      <c r="G91" s="34">
        <f>'Period Three'!I93</f>
        <v>0</v>
      </c>
      <c r="H91" s="37" t="str">
        <f>'Period Three'!L93</f>
        <v>0</v>
      </c>
      <c r="I91" s="34">
        <f>'Period Four'!I93</f>
        <v>0</v>
      </c>
      <c r="J91" s="37" t="str">
        <f>'Period Four'!L93</f>
        <v>0</v>
      </c>
      <c r="K91" s="34">
        <f>'Period Five'!I93</f>
        <v>0</v>
      </c>
      <c r="L91" s="37" t="str">
        <f>'Period Five'!L93</f>
        <v>0</v>
      </c>
      <c r="M91" s="35">
        <f>'Period Six'!I93</f>
        <v>0</v>
      </c>
      <c r="N91" s="37" t="str">
        <f>'Period Six'!L93</f>
        <v>0</v>
      </c>
      <c r="O91" s="34">
        <f>'Period Seven'!I93</f>
        <v>0</v>
      </c>
      <c r="P91" s="37" t="str">
        <f>'Period Seven'!L93</f>
        <v>0</v>
      </c>
      <c r="Q91" s="34">
        <f>'Period Eight'!I93</f>
        <v>0</v>
      </c>
      <c r="R91" s="37" t="str">
        <f>'Period Eight'!L93</f>
        <v>0</v>
      </c>
      <c r="S91" s="34">
        <f>Table11[[#This Row],[Period 1 Hours]]+Table11[[#This Row],[Period 2 Hours ]]+Table11[[#This Row],[Period 3 Hours]]+Table11[[#This Row],[Period 4 Hours]]+Table11[[#This Row],[Period 5 Hours]]+Table11[[#This Row],[Period 6 Hours]]+Table11[[#This Row],[Period 7 Hours]]+Table11[[#This Row],[Period 8 Hours]]</f>
        <v>0</v>
      </c>
      <c r="T91" s="42">
        <f>Table11[[#This Row],[Period 1 Subsidy ]]+Table11[[#This Row],[Period 2 Subsidy ]]+Table11[[#This Row],[Period 3 Subsidy ]]+Table11[[#This Row],[Period 4 Subsidy ]]+Table11[[#This Row],[Period 5 Subsidy ]]+Table11[[#This Row],[Period 6 Subsidy ]]+Table11[[#This Row],[Period 7 Subsidy ]]+Table11[[#This Row],[Period 8 Subsidy ]]</f>
        <v>0</v>
      </c>
      <c r="U91" s="42">
        <f>IF(Table11[[#This Row],[Total Rebate for Employee]]&gt;0.01, 100,0)</f>
        <v>0</v>
      </c>
    </row>
    <row r="92" spans="1:21" x14ac:dyDescent="0.25">
      <c r="A92" s="32">
        <f>'Information Sheet-COMPLETE 1st'!A101</f>
        <v>0</v>
      </c>
      <c r="B92" s="32">
        <f>'Information Sheet-COMPLETE 1st'!B101</f>
        <v>0</v>
      </c>
      <c r="C92" s="34">
        <f>'Period One'!I94</f>
        <v>0</v>
      </c>
      <c r="D92" s="37" t="str">
        <f>'Period One'!L94</f>
        <v>0</v>
      </c>
      <c r="E92" s="34">
        <f>'Period Two'!I94</f>
        <v>0</v>
      </c>
      <c r="F92" s="37" t="str">
        <f>'Period Two'!L94</f>
        <v>0</v>
      </c>
      <c r="G92" s="34">
        <f>'Period Three'!I94</f>
        <v>0</v>
      </c>
      <c r="H92" s="37" t="str">
        <f>'Period Three'!L94</f>
        <v>0</v>
      </c>
      <c r="I92" s="34">
        <f>'Period Four'!I94</f>
        <v>0</v>
      </c>
      <c r="J92" s="37" t="str">
        <f>'Period Four'!L94</f>
        <v>0</v>
      </c>
      <c r="K92" s="34">
        <f>'Period Five'!I94</f>
        <v>0</v>
      </c>
      <c r="L92" s="37" t="str">
        <f>'Period Five'!L94</f>
        <v>0</v>
      </c>
      <c r="M92" s="35">
        <f>'Period Six'!I94</f>
        <v>0</v>
      </c>
      <c r="N92" s="37" t="str">
        <f>'Period Six'!L94</f>
        <v>0</v>
      </c>
      <c r="O92" s="34">
        <f>'Period Seven'!I94</f>
        <v>0</v>
      </c>
      <c r="P92" s="37" t="str">
        <f>'Period Seven'!L94</f>
        <v>0</v>
      </c>
      <c r="Q92" s="34">
        <f>'Period Eight'!I94</f>
        <v>0</v>
      </c>
      <c r="R92" s="37" t="str">
        <f>'Period Eight'!L94</f>
        <v>0</v>
      </c>
      <c r="S92" s="34">
        <f>Table11[[#This Row],[Period 1 Hours]]+Table11[[#This Row],[Period 2 Hours ]]+Table11[[#This Row],[Period 3 Hours]]+Table11[[#This Row],[Period 4 Hours]]+Table11[[#This Row],[Period 5 Hours]]+Table11[[#This Row],[Period 6 Hours]]+Table11[[#This Row],[Period 7 Hours]]+Table11[[#This Row],[Period 8 Hours]]</f>
        <v>0</v>
      </c>
      <c r="T92" s="42">
        <f>Table11[[#This Row],[Period 1 Subsidy ]]+Table11[[#This Row],[Period 2 Subsidy ]]+Table11[[#This Row],[Period 3 Subsidy ]]+Table11[[#This Row],[Period 4 Subsidy ]]+Table11[[#This Row],[Period 5 Subsidy ]]+Table11[[#This Row],[Period 6 Subsidy ]]+Table11[[#This Row],[Period 7 Subsidy ]]+Table11[[#This Row],[Period 8 Subsidy ]]</f>
        <v>0</v>
      </c>
      <c r="U92" s="42">
        <f>IF(Table11[[#This Row],[Total Rebate for Employee]]&gt;0.01, 100,0)</f>
        <v>0</v>
      </c>
    </row>
    <row r="93" spans="1:21" x14ac:dyDescent="0.25">
      <c r="A93" s="32">
        <f>'Information Sheet-COMPLETE 1st'!A102</f>
        <v>0</v>
      </c>
      <c r="B93" s="32">
        <f>'Information Sheet-COMPLETE 1st'!B102</f>
        <v>0</v>
      </c>
      <c r="C93" s="34">
        <f>'Period One'!I95</f>
        <v>0</v>
      </c>
      <c r="D93" s="37" t="str">
        <f>'Period One'!L95</f>
        <v>0</v>
      </c>
      <c r="E93" s="34">
        <f>'Period Two'!I95</f>
        <v>0</v>
      </c>
      <c r="F93" s="37" t="str">
        <f>'Period Two'!L95</f>
        <v>0</v>
      </c>
      <c r="G93" s="34">
        <f>'Period Three'!I95</f>
        <v>0</v>
      </c>
      <c r="H93" s="37" t="str">
        <f>'Period Three'!L95</f>
        <v>0</v>
      </c>
      <c r="I93" s="34">
        <f>'Period Four'!I95</f>
        <v>0</v>
      </c>
      <c r="J93" s="37" t="str">
        <f>'Period Four'!L95</f>
        <v>0</v>
      </c>
      <c r="K93" s="34">
        <f>'Period Five'!I95</f>
        <v>0</v>
      </c>
      <c r="L93" s="37" t="str">
        <f>'Period Five'!L95</f>
        <v>0</v>
      </c>
      <c r="M93" s="35">
        <f>'Period Six'!I95</f>
        <v>0</v>
      </c>
      <c r="N93" s="37" t="str">
        <f>'Period Six'!L95</f>
        <v>0</v>
      </c>
      <c r="O93" s="34">
        <f>'Period Seven'!I95</f>
        <v>0</v>
      </c>
      <c r="P93" s="37" t="str">
        <f>'Period Seven'!L95</f>
        <v>0</v>
      </c>
      <c r="Q93" s="34">
        <f>'Period Eight'!I95</f>
        <v>0</v>
      </c>
      <c r="R93" s="37" t="str">
        <f>'Period Eight'!L95</f>
        <v>0</v>
      </c>
      <c r="S93" s="34">
        <f>Table11[[#This Row],[Period 1 Hours]]+Table11[[#This Row],[Period 2 Hours ]]+Table11[[#This Row],[Period 3 Hours]]+Table11[[#This Row],[Period 4 Hours]]+Table11[[#This Row],[Period 5 Hours]]+Table11[[#This Row],[Period 6 Hours]]+Table11[[#This Row],[Period 7 Hours]]+Table11[[#This Row],[Period 8 Hours]]</f>
        <v>0</v>
      </c>
      <c r="T93" s="42">
        <f>Table11[[#This Row],[Period 1 Subsidy ]]+Table11[[#This Row],[Period 2 Subsidy ]]+Table11[[#This Row],[Period 3 Subsidy ]]+Table11[[#This Row],[Period 4 Subsidy ]]+Table11[[#This Row],[Period 5 Subsidy ]]+Table11[[#This Row],[Period 6 Subsidy ]]+Table11[[#This Row],[Period 7 Subsidy ]]+Table11[[#This Row],[Period 8 Subsidy ]]</f>
        <v>0</v>
      </c>
      <c r="U93" s="42">
        <f>IF(Table11[[#This Row],[Total Rebate for Employee]]&gt;0.01, 100,0)</f>
        <v>0</v>
      </c>
    </row>
    <row r="94" spans="1:21" x14ac:dyDescent="0.25">
      <c r="A94" s="32">
        <f>'Information Sheet-COMPLETE 1st'!A103</f>
        <v>0</v>
      </c>
      <c r="B94" s="32">
        <f>'Information Sheet-COMPLETE 1st'!B103</f>
        <v>0</v>
      </c>
      <c r="C94" s="34">
        <f>'Period One'!I96</f>
        <v>0</v>
      </c>
      <c r="D94" s="37" t="str">
        <f>'Period One'!L96</f>
        <v>0</v>
      </c>
      <c r="E94" s="34">
        <f>'Period Two'!I96</f>
        <v>0</v>
      </c>
      <c r="F94" s="37" t="str">
        <f>'Period Two'!L96</f>
        <v>0</v>
      </c>
      <c r="G94" s="34">
        <f>'Period Three'!I96</f>
        <v>0</v>
      </c>
      <c r="H94" s="37" t="str">
        <f>'Period Three'!L96</f>
        <v>0</v>
      </c>
      <c r="I94" s="34">
        <f>'Period Four'!I96</f>
        <v>0</v>
      </c>
      <c r="J94" s="37" t="str">
        <f>'Period Four'!L96</f>
        <v>0</v>
      </c>
      <c r="K94" s="34">
        <f>'Period Five'!I96</f>
        <v>0</v>
      </c>
      <c r="L94" s="37" t="str">
        <f>'Period Five'!L96</f>
        <v>0</v>
      </c>
      <c r="M94" s="35">
        <f>'Period Six'!I96</f>
        <v>0</v>
      </c>
      <c r="N94" s="37" t="str">
        <f>'Period Six'!L96</f>
        <v>0</v>
      </c>
      <c r="O94" s="34">
        <f>'Period Seven'!I96</f>
        <v>0</v>
      </c>
      <c r="P94" s="37" t="str">
        <f>'Period Seven'!L96</f>
        <v>0</v>
      </c>
      <c r="Q94" s="34">
        <f>'Period Eight'!I96</f>
        <v>0</v>
      </c>
      <c r="R94" s="37" t="str">
        <f>'Period Eight'!L96</f>
        <v>0</v>
      </c>
      <c r="S94" s="34">
        <f>Table11[[#This Row],[Period 1 Hours]]+Table11[[#This Row],[Period 2 Hours ]]+Table11[[#This Row],[Period 3 Hours]]+Table11[[#This Row],[Period 4 Hours]]+Table11[[#This Row],[Period 5 Hours]]+Table11[[#This Row],[Period 6 Hours]]+Table11[[#This Row],[Period 7 Hours]]+Table11[[#This Row],[Period 8 Hours]]</f>
        <v>0</v>
      </c>
      <c r="T94" s="42">
        <f>Table11[[#This Row],[Period 1 Subsidy ]]+Table11[[#This Row],[Period 2 Subsidy ]]+Table11[[#This Row],[Period 3 Subsidy ]]+Table11[[#This Row],[Period 4 Subsidy ]]+Table11[[#This Row],[Period 5 Subsidy ]]+Table11[[#This Row],[Period 6 Subsidy ]]+Table11[[#This Row],[Period 7 Subsidy ]]+Table11[[#This Row],[Period 8 Subsidy ]]</f>
        <v>0</v>
      </c>
      <c r="U94" s="42">
        <f>IF(Table11[[#This Row],[Total Rebate for Employee]]&gt;0.01, 100,0)</f>
        <v>0</v>
      </c>
    </row>
    <row r="95" spans="1:21" x14ac:dyDescent="0.25">
      <c r="A95" s="32">
        <f>'Information Sheet-COMPLETE 1st'!A104</f>
        <v>0</v>
      </c>
      <c r="B95" s="32">
        <f>'Information Sheet-COMPLETE 1st'!B104</f>
        <v>0</v>
      </c>
      <c r="C95" s="34">
        <f>'Period One'!I97</f>
        <v>0</v>
      </c>
      <c r="D95" s="37" t="str">
        <f>'Period One'!L97</f>
        <v>0</v>
      </c>
      <c r="E95" s="34">
        <f>'Period Two'!I97</f>
        <v>0</v>
      </c>
      <c r="F95" s="37" t="str">
        <f>'Period Two'!L97</f>
        <v>0</v>
      </c>
      <c r="G95" s="34">
        <f>'Period Three'!I97</f>
        <v>0</v>
      </c>
      <c r="H95" s="37" t="str">
        <f>'Period Three'!L97</f>
        <v>0</v>
      </c>
      <c r="I95" s="34">
        <f>'Period Four'!I97</f>
        <v>0</v>
      </c>
      <c r="J95" s="37" t="str">
        <f>'Period Four'!L97</f>
        <v>0</v>
      </c>
      <c r="K95" s="34">
        <f>'Period Five'!I97</f>
        <v>0</v>
      </c>
      <c r="L95" s="37" t="str">
        <f>'Period Five'!L97</f>
        <v>0</v>
      </c>
      <c r="M95" s="35">
        <f>'Period Six'!I97</f>
        <v>0</v>
      </c>
      <c r="N95" s="37" t="str">
        <f>'Period Six'!L97</f>
        <v>0</v>
      </c>
      <c r="O95" s="34">
        <f>'Period Seven'!I97</f>
        <v>0</v>
      </c>
      <c r="P95" s="37" t="str">
        <f>'Period Seven'!L97</f>
        <v>0</v>
      </c>
      <c r="Q95" s="34">
        <f>'Period Eight'!I97</f>
        <v>0</v>
      </c>
      <c r="R95" s="37" t="str">
        <f>'Period Eight'!L97</f>
        <v>0</v>
      </c>
      <c r="S95" s="34">
        <f>Table11[[#This Row],[Period 1 Hours]]+Table11[[#This Row],[Period 2 Hours ]]+Table11[[#This Row],[Period 3 Hours]]+Table11[[#This Row],[Period 4 Hours]]+Table11[[#This Row],[Period 5 Hours]]+Table11[[#This Row],[Period 6 Hours]]+Table11[[#This Row],[Period 7 Hours]]+Table11[[#This Row],[Period 8 Hours]]</f>
        <v>0</v>
      </c>
      <c r="T95" s="42">
        <f>Table11[[#This Row],[Period 1 Subsidy ]]+Table11[[#This Row],[Period 2 Subsidy ]]+Table11[[#This Row],[Period 3 Subsidy ]]+Table11[[#This Row],[Period 4 Subsidy ]]+Table11[[#This Row],[Period 5 Subsidy ]]+Table11[[#This Row],[Period 6 Subsidy ]]+Table11[[#This Row],[Period 7 Subsidy ]]+Table11[[#This Row],[Period 8 Subsidy ]]</f>
        <v>0</v>
      </c>
      <c r="U95" s="42">
        <f>IF(Table11[[#This Row],[Total Rebate for Employee]]&gt;0.01, 100,0)</f>
        <v>0</v>
      </c>
    </row>
    <row r="96" spans="1:21" x14ac:dyDescent="0.25">
      <c r="A96" s="32">
        <f>'Information Sheet-COMPLETE 1st'!A105</f>
        <v>0</v>
      </c>
      <c r="B96" s="32">
        <f>'Information Sheet-COMPLETE 1st'!B105</f>
        <v>0</v>
      </c>
      <c r="C96" s="34">
        <f>'Period One'!I98</f>
        <v>0</v>
      </c>
      <c r="D96" s="37" t="str">
        <f>'Period One'!L98</f>
        <v>0</v>
      </c>
      <c r="E96" s="34">
        <f>'Period Two'!I98</f>
        <v>0</v>
      </c>
      <c r="F96" s="37" t="str">
        <f>'Period Two'!L98</f>
        <v>0</v>
      </c>
      <c r="G96" s="34">
        <f>'Period Three'!I98</f>
        <v>0</v>
      </c>
      <c r="H96" s="37" t="str">
        <f>'Period Three'!L98</f>
        <v>0</v>
      </c>
      <c r="I96" s="34">
        <f>'Period Four'!I98</f>
        <v>0</v>
      </c>
      <c r="J96" s="37" t="str">
        <f>'Period Four'!L98</f>
        <v>0</v>
      </c>
      <c r="K96" s="34">
        <f>'Period Five'!I98</f>
        <v>0</v>
      </c>
      <c r="L96" s="37" t="str">
        <f>'Period Five'!L98</f>
        <v>0</v>
      </c>
      <c r="M96" s="35">
        <f>'Period Six'!I98</f>
        <v>0</v>
      </c>
      <c r="N96" s="37" t="str">
        <f>'Period Six'!L98</f>
        <v>0</v>
      </c>
      <c r="O96" s="34">
        <f>'Period Seven'!I98</f>
        <v>0</v>
      </c>
      <c r="P96" s="37" t="str">
        <f>'Period Seven'!L98</f>
        <v>0</v>
      </c>
      <c r="Q96" s="34">
        <f>'Period Eight'!I98</f>
        <v>0</v>
      </c>
      <c r="R96" s="37" t="str">
        <f>'Period Eight'!L98</f>
        <v>0</v>
      </c>
      <c r="S96" s="34">
        <f>Table11[[#This Row],[Period 1 Hours]]+Table11[[#This Row],[Period 2 Hours ]]+Table11[[#This Row],[Period 3 Hours]]+Table11[[#This Row],[Period 4 Hours]]+Table11[[#This Row],[Period 5 Hours]]+Table11[[#This Row],[Period 6 Hours]]+Table11[[#This Row],[Period 7 Hours]]+Table11[[#This Row],[Period 8 Hours]]</f>
        <v>0</v>
      </c>
      <c r="T96" s="42">
        <f>Table11[[#This Row],[Period 1 Subsidy ]]+Table11[[#This Row],[Period 2 Subsidy ]]+Table11[[#This Row],[Period 3 Subsidy ]]+Table11[[#This Row],[Period 4 Subsidy ]]+Table11[[#This Row],[Period 5 Subsidy ]]+Table11[[#This Row],[Period 6 Subsidy ]]+Table11[[#This Row],[Period 7 Subsidy ]]+Table11[[#This Row],[Period 8 Subsidy ]]</f>
        <v>0</v>
      </c>
      <c r="U96" s="42">
        <f>IF(Table11[[#This Row],[Total Rebate for Employee]]&gt;0.01, 100,0)</f>
        <v>0</v>
      </c>
    </row>
    <row r="97" spans="1:21" x14ac:dyDescent="0.25">
      <c r="A97" s="32">
        <f>'Information Sheet-COMPLETE 1st'!A106</f>
        <v>0</v>
      </c>
      <c r="B97" s="32">
        <f>'Information Sheet-COMPLETE 1st'!B106</f>
        <v>0</v>
      </c>
      <c r="C97" s="34">
        <f>'Period One'!I99</f>
        <v>0</v>
      </c>
      <c r="D97" s="37" t="str">
        <f>'Period One'!L99</f>
        <v>0</v>
      </c>
      <c r="E97" s="34">
        <f>'Period Two'!I99</f>
        <v>0</v>
      </c>
      <c r="F97" s="37" t="str">
        <f>'Period Two'!L99</f>
        <v>0</v>
      </c>
      <c r="G97" s="34">
        <f>'Period Three'!I99</f>
        <v>0</v>
      </c>
      <c r="H97" s="37" t="str">
        <f>'Period Three'!L99</f>
        <v>0</v>
      </c>
      <c r="I97" s="34">
        <f>'Period Four'!I99</f>
        <v>0</v>
      </c>
      <c r="J97" s="37" t="str">
        <f>'Period Four'!L99</f>
        <v>0</v>
      </c>
      <c r="K97" s="34">
        <f>'Period Five'!I99</f>
        <v>0</v>
      </c>
      <c r="L97" s="37" t="str">
        <f>'Period Five'!L99</f>
        <v>0</v>
      </c>
      <c r="M97" s="35">
        <f>'Period Six'!I99</f>
        <v>0</v>
      </c>
      <c r="N97" s="37" t="str">
        <f>'Period Six'!L99</f>
        <v>0</v>
      </c>
      <c r="O97" s="34">
        <f>'Period Seven'!I99</f>
        <v>0</v>
      </c>
      <c r="P97" s="37" t="str">
        <f>'Period Seven'!L99</f>
        <v>0</v>
      </c>
      <c r="Q97" s="34">
        <f>'Period Eight'!I99</f>
        <v>0</v>
      </c>
      <c r="R97" s="37" t="str">
        <f>'Period Eight'!L99</f>
        <v>0</v>
      </c>
      <c r="S97" s="34">
        <f>Table11[[#This Row],[Period 1 Hours]]+Table11[[#This Row],[Period 2 Hours ]]+Table11[[#This Row],[Period 3 Hours]]+Table11[[#This Row],[Period 4 Hours]]+Table11[[#This Row],[Period 5 Hours]]+Table11[[#This Row],[Period 6 Hours]]+Table11[[#This Row],[Period 7 Hours]]+Table11[[#This Row],[Period 8 Hours]]</f>
        <v>0</v>
      </c>
      <c r="T97" s="42">
        <f>Table11[[#This Row],[Period 1 Subsidy ]]+Table11[[#This Row],[Period 2 Subsidy ]]+Table11[[#This Row],[Period 3 Subsidy ]]+Table11[[#This Row],[Period 4 Subsidy ]]+Table11[[#This Row],[Period 5 Subsidy ]]+Table11[[#This Row],[Period 6 Subsidy ]]+Table11[[#This Row],[Period 7 Subsidy ]]+Table11[[#This Row],[Period 8 Subsidy ]]</f>
        <v>0</v>
      </c>
      <c r="U97" s="42">
        <f>IF(Table11[[#This Row],[Total Rebate for Employee]]&gt;0.01, 100,0)</f>
        <v>0</v>
      </c>
    </row>
    <row r="98" spans="1:21" x14ac:dyDescent="0.25">
      <c r="A98" s="32">
        <f>'Information Sheet-COMPLETE 1st'!A107</f>
        <v>0</v>
      </c>
      <c r="B98" s="32">
        <f>'Information Sheet-COMPLETE 1st'!B107</f>
        <v>0</v>
      </c>
      <c r="C98" s="34">
        <f>'Period One'!I100</f>
        <v>0</v>
      </c>
      <c r="D98" s="37" t="str">
        <f>'Period One'!L100</f>
        <v>0</v>
      </c>
      <c r="E98" s="34">
        <f>'Period Two'!I100</f>
        <v>0</v>
      </c>
      <c r="F98" s="37" t="str">
        <f>'Period Two'!L100</f>
        <v>0</v>
      </c>
      <c r="G98" s="34">
        <f>'Period Three'!I100</f>
        <v>0</v>
      </c>
      <c r="H98" s="37" t="str">
        <f>'Period Three'!L100</f>
        <v>0</v>
      </c>
      <c r="I98" s="34">
        <f>'Period Four'!I100</f>
        <v>0</v>
      </c>
      <c r="J98" s="37" t="str">
        <f>'Period Four'!L100</f>
        <v>0</v>
      </c>
      <c r="K98" s="34">
        <f>'Period Five'!I100</f>
        <v>0</v>
      </c>
      <c r="L98" s="37" t="str">
        <f>'Period Five'!L100</f>
        <v>0</v>
      </c>
      <c r="M98" s="35">
        <f>'Period Six'!I100</f>
        <v>0</v>
      </c>
      <c r="N98" s="37" t="str">
        <f>'Period Six'!L100</f>
        <v>0</v>
      </c>
      <c r="O98" s="34">
        <f>'Period Seven'!I100</f>
        <v>0</v>
      </c>
      <c r="P98" s="37" t="str">
        <f>'Period Seven'!L100</f>
        <v>0</v>
      </c>
      <c r="Q98" s="34">
        <f>'Period Eight'!I100</f>
        <v>0</v>
      </c>
      <c r="R98" s="37" t="str">
        <f>'Period Eight'!L100</f>
        <v>0</v>
      </c>
      <c r="S98" s="34">
        <f>Table11[[#This Row],[Period 1 Hours]]+Table11[[#This Row],[Period 2 Hours ]]+Table11[[#This Row],[Period 3 Hours]]+Table11[[#This Row],[Period 4 Hours]]+Table11[[#This Row],[Period 5 Hours]]+Table11[[#This Row],[Period 6 Hours]]+Table11[[#This Row],[Period 7 Hours]]+Table11[[#This Row],[Period 8 Hours]]</f>
        <v>0</v>
      </c>
      <c r="T98" s="42">
        <f>Table11[[#This Row],[Period 1 Subsidy ]]+Table11[[#This Row],[Period 2 Subsidy ]]+Table11[[#This Row],[Period 3 Subsidy ]]+Table11[[#This Row],[Period 4 Subsidy ]]+Table11[[#This Row],[Period 5 Subsidy ]]+Table11[[#This Row],[Period 6 Subsidy ]]+Table11[[#This Row],[Period 7 Subsidy ]]+Table11[[#This Row],[Period 8 Subsidy ]]</f>
        <v>0</v>
      </c>
      <c r="U98" s="42">
        <f>IF(Table11[[#This Row],[Total Rebate for Employee]]&gt;0.01, 100,0)</f>
        <v>0</v>
      </c>
    </row>
    <row r="99" spans="1:21" x14ac:dyDescent="0.25">
      <c r="A99" s="32">
        <f>'Information Sheet-COMPLETE 1st'!A108</f>
        <v>0</v>
      </c>
      <c r="B99" s="32">
        <f>'Information Sheet-COMPLETE 1st'!B108</f>
        <v>0</v>
      </c>
      <c r="C99" s="34">
        <f>'Period One'!I101</f>
        <v>0</v>
      </c>
      <c r="D99" s="37" t="str">
        <f>'Period One'!L101</f>
        <v>0</v>
      </c>
      <c r="E99" s="34">
        <f>'Period Two'!I101</f>
        <v>0</v>
      </c>
      <c r="F99" s="37" t="str">
        <f>'Period Two'!L101</f>
        <v>0</v>
      </c>
      <c r="G99" s="34">
        <f>'Period Three'!I101</f>
        <v>0</v>
      </c>
      <c r="H99" s="37" t="str">
        <f>'Period Three'!L101</f>
        <v>0</v>
      </c>
      <c r="I99" s="34">
        <f>'Period Four'!I101</f>
        <v>0</v>
      </c>
      <c r="J99" s="37" t="str">
        <f>'Period Four'!L101</f>
        <v>0</v>
      </c>
      <c r="K99" s="34">
        <f>'Period Five'!I101</f>
        <v>0</v>
      </c>
      <c r="L99" s="37" t="str">
        <f>'Period Five'!L101</f>
        <v>0</v>
      </c>
      <c r="M99" s="35">
        <f>'Period Six'!I101</f>
        <v>0</v>
      </c>
      <c r="N99" s="37" t="str">
        <f>'Period Six'!L101</f>
        <v>0</v>
      </c>
      <c r="O99" s="34">
        <f>'Period Seven'!I101</f>
        <v>0</v>
      </c>
      <c r="P99" s="37" t="str">
        <f>'Period Seven'!L101</f>
        <v>0</v>
      </c>
      <c r="Q99" s="34">
        <f>'Period Eight'!I101</f>
        <v>0</v>
      </c>
      <c r="R99" s="37" t="str">
        <f>'Period Eight'!L101</f>
        <v>0</v>
      </c>
      <c r="S99" s="34">
        <f>Table11[[#This Row],[Period 1 Hours]]+Table11[[#This Row],[Period 2 Hours ]]+Table11[[#This Row],[Period 3 Hours]]+Table11[[#This Row],[Period 4 Hours]]+Table11[[#This Row],[Period 5 Hours]]+Table11[[#This Row],[Period 6 Hours]]+Table11[[#This Row],[Period 7 Hours]]+Table11[[#This Row],[Period 8 Hours]]</f>
        <v>0</v>
      </c>
      <c r="T99" s="42">
        <f>Table11[[#This Row],[Period 1 Subsidy ]]+Table11[[#This Row],[Period 2 Subsidy ]]+Table11[[#This Row],[Period 3 Subsidy ]]+Table11[[#This Row],[Period 4 Subsidy ]]+Table11[[#This Row],[Period 5 Subsidy ]]+Table11[[#This Row],[Period 6 Subsidy ]]+Table11[[#This Row],[Period 7 Subsidy ]]+Table11[[#This Row],[Period 8 Subsidy ]]</f>
        <v>0</v>
      </c>
      <c r="U99" s="42">
        <f>IF(Table11[[#This Row],[Total Rebate for Employee]]&gt;0.01, 100,0)</f>
        <v>0</v>
      </c>
    </row>
    <row r="100" spans="1:21" x14ac:dyDescent="0.25">
      <c r="A100" s="32">
        <f>'Information Sheet-COMPLETE 1st'!A109</f>
        <v>0</v>
      </c>
      <c r="B100" s="32">
        <f>'Information Sheet-COMPLETE 1st'!B109</f>
        <v>0</v>
      </c>
      <c r="C100" s="34">
        <f>'Period One'!I102</f>
        <v>0</v>
      </c>
      <c r="D100" s="37" t="str">
        <f>'Period One'!L102</f>
        <v>0</v>
      </c>
      <c r="E100" s="34">
        <f>'Period Two'!I102</f>
        <v>0</v>
      </c>
      <c r="F100" s="37" t="str">
        <f>'Period Two'!L102</f>
        <v>0</v>
      </c>
      <c r="G100" s="34">
        <f>'Period Three'!I102</f>
        <v>0</v>
      </c>
      <c r="H100" s="37" t="str">
        <f>'Period Three'!L102</f>
        <v>0</v>
      </c>
      <c r="I100" s="34">
        <f>'Period Four'!I102</f>
        <v>0</v>
      </c>
      <c r="J100" s="37" t="str">
        <f>'Period Four'!L102</f>
        <v>0</v>
      </c>
      <c r="K100" s="34">
        <f>'Period Five'!I102</f>
        <v>0</v>
      </c>
      <c r="L100" s="37" t="str">
        <f>'Period Five'!L102</f>
        <v>0</v>
      </c>
      <c r="M100" s="35">
        <f>'Period Six'!I102</f>
        <v>0</v>
      </c>
      <c r="N100" s="37" t="str">
        <f>'Period Six'!L102</f>
        <v>0</v>
      </c>
      <c r="O100" s="34">
        <f>'Period Seven'!I102</f>
        <v>0</v>
      </c>
      <c r="P100" s="37" t="str">
        <f>'Period Seven'!L102</f>
        <v>0</v>
      </c>
      <c r="Q100" s="34">
        <f>'Period Eight'!I102</f>
        <v>0</v>
      </c>
      <c r="R100" s="37" t="str">
        <f>'Period Eight'!L102</f>
        <v>0</v>
      </c>
      <c r="S100" s="34">
        <f>Table11[[#This Row],[Period 1 Hours]]+Table11[[#This Row],[Period 2 Hours ]]+Table11[[#This Row],[Period 3 Hours]]+Table11[[#This Row],[Period 4 Hours]]+Table11[[#This Row],[Period 5 Hours]]+Table11[[#This Row],[Period 6 Hours]]+Table11[[#This Row],[Period 7 Hours]]+Table11[[#This Row],[Period 8 Hours]]</f>
        <v>0</v>
      </c>
      <c r="T100" s="42">
        <f>Table11[[#This Row],[Period 1 Subsidy ]]+Table11[[#This Row],[Period 2 Subsidy ]]+Table11[[#This Row],[Period 3 Subsidy ]]+Table11[[#This Row],[Period 4 Subsidy ]]+Table11[[#This Row],[Period 5 Subsidy ]]+Table11[[#This Row],[Period 6 Subsidy ]]+Table11[[#This Row],[Period 7 Subsidy ]]+Table11[[#This Row],[Period 8 Subsidy ]]</f>
        <v>0</v>
      </c>
      <c r="U100" s="42">
        <f>IF(Table11[[#This Row],[Total Rebate for Employee]]&gt;0.01, 100,0)</f>
        <v>0</v>
      </c>
    </row>
    <row r="101" spans="1:21" x14ac:dyDescent="0.25">
      <c r="A101" s="32">
        <f>'Information Sheet-COMPLETE 1st'!A110</f>
        <v>0</v>
      </c>
      <c r="B101" s="32">
        <f>'Information Sheet-COMPLETE 1st'!B110</f>
        <v>0</v>
      </c>
      <c r="C101" s="34">
        <f>'Period One'!I103</f>
        <v>0</v>
      </c>
      <c r="D101" s="37" t="str">
        <f>'Period One'!L103</f>
        <v>0</v>
      </c>
      <c r="E101" s="34">
        <f>'Period Two'!I103</f>
        <v>0</v>
      </c>
      <c r="F101" s="37" t="str">
        <f>'Period Two'!L103</f>
        <v>0</v>
      </c>
      <c r="G101" s="34">
        <f>'Period Three'!I103</f>
        <v>0</v>
      </c>
      <c r="H101" s="37" t="str">
        <f>'Period Three'!L103</f>
        <v>0</v>
      </c>
      <c r="I101" s="34">
        <f>'Period Four'!I103</f>
        <v>0</v>
      </c>
      <c r="J101" s="37" t="str">
        <f>'Period Four'!L103</f>
        <v>0</v>
      </c>
      <c r="K101" s="34">
        <f>'Period Five'!I103</f>
        <v>0</v>
      </c>
      <c r="L101" s="37" t="str">
        <f>'Period Five'!L103</f>
        <v>0</v>
      </c>
      <c r="M101" s="35">
        <f>'Period Six'!I103</f>
        <v>0</v>
      </c>
      <c r="N101" s="37" t="str">
        <f>'Period Six'!L103</f>
        <v>0</v>
      </c>
      <c r="O101" s="34">
        <f>'Period Seven'!I103</f>
        <v>0</v>
      </c>
      <c r="P101" s="37" t="str">
        <f>'Period Seven'!L103</f>
        <v>0</v>
      </c>
      <c r="Q101" s="34">
        <f>'Period Eight'!I103</f>
        <v>0</v>
      </c>
      <c r="R101" s="37" t="str">
        <f>'Period Eight'!L103</f>
        <v>0</v>
      </c>
      <c r="S101" s="34">
        <f>Table11[[#This Row],[Period 1 Hours]]+Table11[[#This Row],[Period 2 Hours ]]+Table11[[#This Row],[Period 3 Hours]]+Table11[[#This Row],[Period 4 Hours]]+Table11[[#This Row],[Period 5 Hours]]+Table11[[#This Row],[Period 6 Hours]]+Table11[[#This Row],[Period 7 Hours]]+Table11[[#This Row],[Period 8 Hours]]</f>
        <v>0</v>
      </c>
      <c r="T101" s="42">
        <f>Table11[[#This Row],[Period 1 Subsidy ]]+Table11[[#This Row],[Period 2 Subsidy ]]+Table11[[#This Row],[Period 3 Subsidy ]]+Table11[[#This Row],[Period 4 Subsidy ]]+Table11[[#This Row],[Period 5 Subsidy ]]+Table11[[#This Row],[Period 6 Subsidy ]]+Table11[[#This Row],[Period 7 Subsidy ]]+Table11[[#This Row],[Period 8 Subsidy ]]</f>
        <v>0</v>
      </c>
      <c r="U101" s="42">
        <f>IF(Table11[[#This Row],[Total Rebate for Employee]]&gt;0.01, 100,0)</f>
        <v>0</v>
      </c>
    </row>
    <row r="102" spans="1:21" x14ac:dyDescent="0.25">
      <c r="A102" s="32">
        <f>'Information Sheet-COMPLETE 1st'!A111</f>
        <v>0</v>
      </c>
      <c r="B102" s="32">
        <f>'Information Sheet-COMPLETE 1st'!B111</f>
        <v>0</v>
      </c>
      <c r="C102" s="34">
        <f>'Period One'!I104</f>
        <v>0</v>
      </c>
      <c r="D102" s="37" t="str">
        <f>'Period One'!L104</f>
        <v>0</v>
      </c>
      <c r="E102" s="34">
        <f>'Period Two'!I104</f>
        <v>0</v>
      </c>
      <c r="F102" s="37" t="str">
        <f>'Period Two'!L104</f>
        <v>0</v>
      </c>
      <c r="G102" s="34">
        <f>'Period Three'!I104</f>
        <v>0</v>
      </c>
      <c r="H102" s="37" t="str">
        <f>'Period Three'!L104</f>
        <v>0</v>
      </c>
      <c r="I102" s="34">
        <f>'Period Four'!I104</f>
        <v>0</v>
      </c>
      <c r="J102" s="37" t="str">
        <f>'Period Four'!L104</f>
        <v>0</v>
      </c>
      <c r="K102" s="34">
        <f>'Period Five'!I104</f>
        <v>0</v>
      </c>
      <c r="L102" s="37" t="str">
        <f>'Period Five'!L104</f>
        <v>0</v>
      </c>
      <c r="M102" s="35">
        <f>'Period Six'!I104</f>
        <v>0</v>
      </c>
      <c r="N102" s="37" t="str">
        <f>'Period Six'!L104</f>
        <v>0</v>
      </c>
      <c r="O102" s="34">
        <f>'Period Seven'!I104</f>
        <v>0</v>
      </c>
      <c r="P102" s="37" t="str">
        <f>'Period Seven'!L104</f>
        <v>0</v>
      </c>
      <c r="Q102" s="34">
        <f>'Period Eight'!I104</f>
        <v>0</v>
      </c>
      <c r="R102" s="37" t="str">
        <f>'Period Eight'!L104</f>
        <v>0</v>
      </c>
      <c r="S102" s="34">
        <f>Table11[[#This Row],[Period 1 Hours]]+Table11[[#This Row],[Period 2 Hours ]]+Table11[[#This Row],[Period 3 Hours]]+Table11[[#This Row],[Period 4 Hours]]+Table11[[#This Row],[Period 5 Hours]]+Table11[[#This Row],[Period 6 Hours]]+Table11[[#This Row],[Period 7 Hours]]+Table11[[#This Row],[Period 8 Hours]]</f>
        <v>0</v>
      </c>
      <c r="T102" s="42">
        <f>Table11[[#This Row],[Period 1 Subsidy ]]+Table11[[#This Row],[Period 2 Subsidy ]]+Table11[[#This Row],[Period 3 Subsidy ]]+Table11[[#This Row],[Period 4 Subsidy ]]+Table11[[#This Row],[Period 5 Subsidy ]]+Table11[[#This Row],[Period 6 Subsidy ]]+Table11[[#This Row],[Period 7 Subsidy ]]+Table11[[#This Row],[Period 8 Subsidy ]]</f>
        <v>0</v>
      </c>
      <c r="U102" s="42">
        <f>IF(Table11[[#This Row],[Total Rebate for Employee]]&gt;0.01, 100,0)</f>
        <v>0</v>
      </c>
    </row>
    <row r="103" spans="1:21" x14ac:dyDescent="0.25">
      <c r="A103" s="32">
        <f>'Information Sheet-COMPLETE 1st'!A112</f>
        <v>0</v>
      </c>
      <c r="B103" s="32">
        <f>'Information Sheet-COMPLETE 1st'!B112</f>
        <v>0</v>
      </c>
      <c r="C103" s="34">
        <f>'Period One'!I105</f>
        <v>0</v>
      </c>
      <c r="D103" s="37" t="str">
        <f>'Period One'!L105</f>
        <v>0</v>
      </c>
      <c r="E103" s="34">
        <f>'Period Two'!I105</f>
        <v>0</v>
      </c>
      <c r="F103" s="37" t="str">
        <f>'Period Two'!L105</f>
        <v>0</v>
      </c>
      <c r="G103" s="34">
        <f>'Period Three'!I105</f>
        <v>0</v>
      </c>
      <c r="H103" s="37" t="str">
        <f>'Period Three'!L105</f>
        <v>0</v>
      </c>
      <c r="I103" s="34">
        <f>'Period Four'!I105</f>
        <v>0</v>
      </c>
      <c r="J103" s="37" t="str">
        <f>'Period Four'!L105</f>
        <v>0</v>
      </c>
      <c r="K103" s="34">
        <f>'Period Five'!I105</f>
        <v>0</v>
      </c>
      <c r="L103" s="37" t="str">
        <f>'Period Five'!L105</f>
        <v>0</v>
      </c>
      <c r="M103" s="35">
        <f>'Period Six'!I105</f>
        <v>0</v>
      </c>
      <c r="N103" s="37" t="str">
        <f>'Period Six'!L105</f>
        <v>0</v>
      </c>
      <c r="O103" s="34">
        <f>'Period Seven'!I105</f>
        <v>0</v>
      </c>
      <c r="P103" s="37" t="str">
        <f>'Period Seven'!L105</f>
        <v>0</v>
      </c>
      <c r="Q103" s="34">
        <f>'Period Eight'!I105</f>
        <v>0</v>
      </c>
      <c r="R103" s="37" t="str">
        <f>'Period Eight'!L105</f>
        <v>0</v>
      </c>
      <c r="S103" s="34">
        <f>Table11[[#This Row],[Period 1 Hours]]+Table11[[#This Row],[Period 2 Hours ]]+Table11[[#This Row],[Period 3 Hours]]+Table11[[#This Row],[Period 4 Hours]]+Table11[[#This Row],[Period 5 Hours]]+Table11[[#This Row],[Period 6 Hours]]+Table11[[#This Row],[Period 7 Hours]]+Table11[[#This Row],[Period 8 Hours]]</f>
        <v>0</v>
      </c>
      <c r="T103" s="42">
        <f>Table11[[#This Row],[Period 1 Subsidy ]]+Table11[[#This Row],[Period 2 Subsidy ]]+Table11[[#This Row],[Period 3 Subsidy ]]+Table11[[#This Row],[Period 4 Subsidy ]]+Table11[[#This Row],[Period 5 Subsidy ]]+Table11[[#This Row],[Period 6 Subsidy ]]+Table11[[#This Row],[Period 7 Subsidy ]]+Table11[[#This Row],[Period 8 Subsidy ]]</f>
        <v>0</v>
      </c>
      <c r="U103" s="42">
        <f>IF(Table11[[#This Row],[Total Rebate for Employee]]&gt;0.01, 100,0)</f>
        <v>0</v>
      </c>
    </row>
    <row r="104" spans="1:21" x14ac:dyDescent="0.25">
      <c r="A104" s="32">
        <f>'Information Sheet-COMPLETE 1st'!A113</f>
        <v>0</v>
      </c>
      <c r="B104" s="32">
        <f>'Information Sheet-COMPLETE 1st'!B113</f>
        <v>0</v>
      </c>
      <c r="C104" s="34">
        <f>'Period One'!I106</f>
        <v>0</v>
      </c>
      <c r="D104" s="37" t="str">
        <f>'Period One'!L106</f>
        <v>0</v>
      </c>
      <c r="E104" s="34">
        <f>'Period Two'!I106</f>
        <v>0</v>
      </c>
      <c r="F104" s="37" t="str">
        <f>'Period Two'!L106</f>
        <v>0</v>
      </c>
      <c r="G104" s="34">
        <f>'Period Three'!I106</f>
        <v>0</v>
      </c>
      <c r="H104" s="37" t="str">
        <f>'Period Three'!L106</f>
        <v>0</v>
      </c>
      <c r="I104" s="34">
        <f>'Period Four'!I106</f>
        <v>0</v>
      </c>
      <c r="J104" s="37" t="str">
        <f>'Period Four'!L106</f>
        <v>0</v>
      </c>
      <c r="K104" s="34">
        <f>'Period Five'!I106</f>
        <v>0</v>
      </c>
      <c r="L104" s="37" t="str">
        <f>'Period Five'!L106</f>
        <v>0</v>
      </c>
      <c r="M104" s="35">
        <f>'Period Six'!I106</f>
        <v>0</v>
      </c>
      <c r="N104" s="37" t="str">
        <f>'Period Six'!L106</f>
        <v>0</v>
      </c>
      <c r="O104" s="34">
        <f>'Period Seven'!I106</f>
        <v>0</v>
      </c>
      <c r="P104" s="37" t="str">
        <f>'Period Seven'!L106</f>
        <v>0</v>
      </c>
      <c r="Q104" s="34">
        <f>'Period Eight'!I106</f>
        <v>0</v>
      </c>
      <c r="R104" s="37" t="str">
        <f>'Period Eight'!L106</f>
        <v>0</v>
      </c>
      <c r="S104" s="34">
        <f>Table11[[#This Row],[Period 1 Hours]]+Table11[[#This Row],[Period 2 Hours ]]+Table11[[#This Row],[Period 3 Hours]]+Table11[[#This Row],[Period 4 Hours]]+Table11[[#This Row],[Period 5 Hours]]+Table11[[#This Row],[Period 6 Hours]]+Table11[[#This Row],[Period 7 Hours]]+Table11[[#This Row],[Period 8 Hours]]</f>
        <v>0</v>
      </c>
      <c r="T104" s="42">
        <f>Table11[[#This Row],[Period 1 Subsidy ]]+Table11[[#This Row],[Period 2 Subsidy ]]+Table11[[#This Row],[Period 3 Subsidy ]]+Table11[[#This Row],[Period 4 Subsidy ]]+Table11[[#This Row],[Period 5 Subsidy ]]+Table11[[#This Row],[Period 6 Subsidy ]]+Table11[[#This Row],[Period 7 Subsidy ]]+Table11[[#This Row],[Period 8 Subsidy ]]</f>
        <v>0</v>
      </c>
      <c r="U104" s="42">
        <f>IF(Table11[[#This Row],[Total Rebate for Employee]]&gt;0.01, 100,0)</f>
        <v>0</v>
      </c>
    </row>
    <row r="105" spans="1:21" s="44" customFormat="1" ht="21" x14ac:dyDescent="0.35">
      <c r="A105" s="87"/>
      <c r="B105" s="87"/>
      <c r="C105" s="88">
        <f t="shared" ref="C105:T105" si="0">SUM(C4:C104)</f>
        <v>0</v>
      </c>
      <c r="D105" s="89">
        <f>'Period One'!L107</f>
        <v>0</v>
      </c>
      <c r="E105" s="88">
        <f t="shared" si="0"/>
        <v>0</v>
      </c>
      <c r="F105" s="89">
        <f>'Period Two'!L107</f>
        <v>0</v>
      </c>
      <c r="G105" s="88">
        <f t="shared" si="0"/>
        <v>0</v>
      </c>
      <c r="H105" s="89">
        <f>'Period Three'!L107</f>
        <v>0</v>
      </c>
      <c r="I105" s="88">
        <f t="shared" si="0"/>
        <v>0</v>
      </c>
      <c r="J105" s="89">
        <f>'Period Four'!L107</f>
        <v>0</v>
      </c>
      <c r="K105" s="88">
        <f t="shared" si="0"/>
        <v>0</v>
      </c>
      <c r="L105" s="89">
        <f>'Period Five'!L107</f>
        <v>0</v>
      </c>
      <c r="M105" s="88">
        <f t="shared" si="0"/>
        <v>0</v>
      </c>
      <c r="N105" s="89">
        <f>'Period Six'!L107</f>
        <v>0</v>
      </c>
      <c r="O105" s="88">
        <f t="shared" si="0"/>
        <v>0</v>
      </c>
      <c r="P105" s="89">
        <f>'Period Seven'!L107</f>
        <v>0</v>
      </c>
      <c r="Q105" s="88">
        <f t="shared" si="0"/>
        <v>0</v>
      </c>
      <c r="R105" s="89">
        <f>'Period Eight'!L107</f>
        <v>0</v>
      </c>
      <c r="S105" s="88">
        <f t="shared" si="0"/>
        <v>0</v>
      </c>
      <c r="T105" s="90">
        <f t="shared" si="0"/>
        <v>0</v>
      </c>
      <c r="U105" s="90">
        <f>SUM(U4:U104)</f>
        <v>0</v>
      </c>
    </row>
  </sheetData>
  <sheetProtection password="CDD8" sheet="1" selectLockedCells="1" sort="0" autoFilter="0"/>
  <mergeCells count="9">
    <mergeCell ref="A1:E1"/>
    <mergeCell ref="O2:P2"/>
    <mergeCell ref="Q2:R2"/>
    <mergeCell ref="C2:D2"/>
    <mergeCell ref="E2:F2"/>
    <mergeCell ref="G2:H2"/>
    <mergeCell ref="I2:J2"/>
    <mergeCell ref="K2:L2"/>
    <mergeCell ref="M2:N2"/>
  </mergeCells>
  <conditionalFormatting sqref="S4:S104">
    <cfRule type="cellIs" dxfId="46" priority="1" operator="greaterThan">
      <formula>640</formula>
    </cfRule>
  </conditionalFormatting>
  <pageMargins left="0.7" right="0.7" top="0.75" bottom="0.75" header="0.3" footer="0.3"/>
  <pageSetup paperSize="5" fitToHeight="0" orientation="landscape"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pageSetUpPr fitToPage="1"/>
  </sheetPr>
  <dimension ref="A1:M42"/>
  <sheetViews>
    <sheetView workbookViewId="0">
      <selection activeCell="P14" sqref="P14"/>
    </sheetView>
  </sheetViews>
  <sheetFormatPr defaultColWidth="9.140625" defaultRowHeight="14.25" x14ac:dyDescent="0.25"/>
  <cols>
    <col min="1" max="1" width="23.28515625" style="25" customWidth="1"/>
    <col min="2" max="3" width="19.140625" style="25" customWidth="1"/>
    <col min="4" max="4" width="2.5703125" style="25" customWidth="1"/>
    <col min="5" max="6" width="19.140625" style="25" customWidth="1"/>
    <col min="7" max="7" width="2.85546875" style="25" customWidth="1"/>
    <col min="8" max="8" width="26.42578125" style="25" bestFit="1" customWidth="1"/>
    <col min="9" max="9" width="14.140625" style="25" customWidth="1"/>
    <col min="10" max="10" width="2.85546875" style="25" customWidth="1"/>
    <col min="11" max="11" width="32.5703125" style="25" customWidth="1"/>
    <col min="12" max="12" width="2.85546875" style="25" customWidth="1"/>
    <col min="13" max="13" width="34.140625" style="25" customWidth="1"/>
    <col min="14" max="16384" width="9.140625" style="25"/>
  </cols>
  <sheetData>
    <row r="1" spans="1:13" ht="27.75" customHeight="1" x14ac:dyDescent="0.25">
      <c r="A1" s="164" t="s">
        <v>4</v>
      </c>
      <c r="B1" s="164"/>
      <c r="C1" s="164"/>
      <c r="D1" s="164"/>
      <c r="E1" s="164"/>
      <c r="F1" s="164"/>
      <c r="G1" s="164"/>
      <c r="H1" s="164"/>
      <c r="I1" s="164"/>
      <c r="J1" s="164"/>
      <c r="K1" s="164"/>
      <c r="L1" s="164"/>
      <c r="M1" s="164"/>
    </row>
    <row r="3" spans="1:13" ht="28.5" customHeight="1" thickBot="1" x14ac:dyDescent="0.3">
      <c r="A3" s="59" t="s">
        <v>1</v>
      </c>
      <c r="B3" s="167" t="str">
        <f>'Period One'!B2:E2</f>
        <v>ENTER BUSINESS NAME HERE</v>
      </c>
      <c r="C3" s="167"/>
      <c r="D3" s="167"/>
      <c r="E3" s="167"/>
      <c r="F3" s="167"/>
      <c r="G3" s="167"/>
      <c r="H3" s="167"/>
      <c r="I3" s="167"/>
      <c r="J3" s="167"/>
      <c r="K3" s="167"/>
      <c r="L3" s="167"/>
      <c r="M3" s="167"/>
    </row>
    <row r="4" spans="1:13" ht="28.5" customHeight="1" thickTop="1" thickBot="1" x14ac:dyDescent="0.3">
      <c r="A4" s="137" t="s">
        <v>23</v>
      </c>
      <c r="B4" s="167"/>
      <c r="C4" s="167"/>
      <c r="D4" s="167"/>
    </row>
    <row r="5" spans="1:13" ht="17.25" thickTop="1" x14ac:dyDescent="0.25">
      <c r="A5" s="168"/>
      <c r="B5" s="168"/>
      <c r="C5" s="168"/>
      <c r="D5" s="60"/>
    </row>
    <row r="6" spans="1:13" s="61" customFormat="1" ht="20.25" x14ac:dyDescent="0.25">
      <c r="A6" s="165" t="s">
        <v>13</v>
      </c>
      <c r="B6" s="165"/>
      <c r="C6" s="165"/>
      <c r="D6" s="165"/>
      <c r="E6" s="165"/>
      <c r="F6" s="165"/>
      <c r="G6" s="165"/>
      <c r="H6" s="165"/>
      <c r="I6" s="165"/>
      <c r="J6" s="57"/>
      <c r="K6" s="165" t="s">
        <v>82</v>
      </c>
      <c r="L6" s="165"/>
      <c r="M6" s="165"/>
    </row>
    <row r="7" spans="1:13" ht="21.95" customHeight="1" x14ac:dyDescent="0.25">
      <c r="A7" s="166" t="s">
        <v>83</v>
      </c>
      <c r="B7" s="166"/>
      <c r="C7" s="26"/>
      <c r="D7" s="26"/>
      <c r="E7" s="47"/>
      <c r="F7" s="47"/>
      <c r="G7" s="47"/>
      <c r="H7" s="47"/>
      <c r="I7" s="47"/>
      <c r="J7" s="62"/>
      <c r="K7" s="30"/>
      <c r="L7" s="30"/>
      <c r="M7" s="30"/>
    </row>
    <row r="8" spans="1:13" ht="21.95" customHeight="1" thickBot="1" x14ac:dyDescent="0.3">
      <c r="A8" s="26" t="s">
        <v>84</v>
      </c>
      <c r="B8" s="26" t="s">
        <v>15</v>
      </c>
      <c r="C8" s="26" t="s">
        <v>16</v>
      </c>
      <c r="D8" s="26"/>
      <c r="E8" s="26" t="s">
        <v>17</v>
      </c>
      <c r="F8" s="26" t="s">
        <v>85</v>
      </c>
      <c r="G8" s="47"/>
      <c r="H8" s="26" t="s">
        <v>19</v>
      </c>
      <c r="I8" s="26" t="s">
        <v>8</v>
      </c>
      <c r="J8" s="62"/>
      <c r="K8" s="48"/>
      <c r="L8" s="30"/>
      <c r="M8" s="48"/>
    </row>
    <row r="9" spans="1:13" ht="21.95" customHeight="1" thickTop="1" x14ac:dyDescent="0.25">
      <c r="A9" s="47">
        <v>1</v>
      </c>
      <c r="B9" s="27">
        <f>'Advance - IF REQUIRED'!F14</f>
        <v>0</v>
      </c>
      <c r="C9" s="27">
        <f>'Advance - IF REQUIRED'!G14</f>
        <v>0</v>
      </c>
      <c r="D9" s="27"/>
      <c r="E9" s="63">
        <f>'Advance - IF REQUIRED'!J107</f>
        <v>0</v>
      </c>
      <c r="F9" s="63">
        <f>E9*0.9</f>
        <v>0</v>
      </c>
      <c r="G9" s="47"/>
      <c r="H9" s="30" t="s">
        <v>92</v>
      </c>
      <c r="I9" s="27"/>
      <c r="J9" s="62"/>
      <c r="K9" s="29" t="s">
        <v>86</v>
      </c>
      <c r="L9" s="29"/>
      <c r="M9" s="29" t="s">
        <v>87</v>
      </c>
    </row>
    <row r="10" spans="1:13" ht="21.95" customHeight="1" thickBot="1" x14ac:dyDescent="0.3">
      <c r="A10" s="47"/>
      <c r="B10" s="27"/>
      <c r="C10" s="27"/>
      <c r="D10" s="27"/>
      <c r="E10" s="104"/>
      <c r="F10" s="104"/>
      <c r="G10" s="47"/>
      <c r="H10" s="47" t="s">
        <v>20</v>
      </c>
      <c r="I10" s="49">
        <f>F9</f>
        <v>0</v>
      </c>
      <c r="J10" s="62"/>
      <c r="K10" s="50"/>
      <c r="L10" s="30"/>
      <c r="M10" s="48"/>
    </row>
    <row r="11" spans="1:13" ht="21.95" customHeight="1" thickTop="1" x14ac:dyDescent="0.25">
      <c r="A11" s="26"/>
      <c r="B11" s="26"/>
      <c r="C11" s="26"/>
      <c r="D11" s="26"/>
      <c r="E11" s="63"/>
      <c r="F11" s="64"/>
      <c r="G11" s="47"/>
      <c r="H11" s="47"/>
      <c r="I11" s="47"/>
      <c r="J11" s="62"/>
      <c r="K11" s="29" t="s">
        <v>88</v>
      </c>
      <c r="L11" s="29"/>
      <c r="M11" s="51" t="s">
        <v>89</v>
      </c>
    </row>
    <row r="12" spans="1:13" s="66" customFormat="1" ht="9" customHeight="1" x14ac:dyDescent="0.25">
      <c r="A12" s="31"/>
      <c r="B12" s="31"/>
      <c r="C12" s="31"/>
      <c r="D12" s="31"/>
      <c r="E12" s="65"/>
      <c r="F12" s="65"/>
      <c r="G12" s="31"/>
      <c r="H12" s="31"/>
      <c r="I12" s="31"/>
      <c r="J12" s="52"/>
      <c r="K12" s="52"/>
      <c r="L12" s="52"/>
      <c r="M12" s="53"/>
    </row>
    <row r="13" spans="1:13" s="58" customFormat="1" ht="21.95" customHeight="1" x14ac:dyDescent="0.25">
      <c r="A13" s="166" t="s">
        <v>9</v>
      </c>
      <c r="B13" s="166"/>
      <c r="E13" s="67"/>
      <c r="F13" s="67"/>
      <c r="J13" s="62"/>
      <c r="K13" s="47"/>
      <c r="L13" s="47"/>
      <c r="M13" s="54"/>
    </row>
    <row r="14" spans="1:13" ht="21.95" customHeight="1" thickBot="1" x14ac:dyDescent="0.3">
      <c r="A14" s="26" t="s">
        <v>90</v>
      </c>
      <c r="B14" s="26" t="s">
        <v>15</v>
      </c>
      <c r="C14" s="26" t="s">
        <v>16</v>
      </c>
      <c r="D14" s="26"/>
      <c r="E14" s="29" t="s">
        <v>91</v>
      </c>
      <c r="F14" s="51"/>
      <c r="G14" s="30"/>
      <c r="H14" s="29" t="s">
        <v>19</v>
      </c>
      <c r="I14" s="29">
        <v>1</v>
      </c>
      <c r="J14" s="62"/>
      <c r="K14" s="48"/>
      <c r="L14" s="30"/>
      <c r="M14" s="48"/>
    </row>
    <row r="15" spans="1:13" ht="21.95" customHeight="1" thickTop="1" x14ac:dyDescent="0.25">
      <c r="A15" s="30">
        <v>1</v>
      </c>
      <c r="B15" s="28">
        <f>'Period One'!E6</f>
        <v>0</v>
      </c>
      <c r="C15" s="28">
        <f>Table2[[#This Row],[Work Period End - CAN''T BE AFTER FEBRUARY 15]]</f>
        <v>0</v>
      </c>
      <c r="D15" s="28"/>
      <c r="E15" s="68">
        <f>Table11[[#Totals],[Period 1 Subsidy ]]</f>
        <v>0</v>
      </c>
      <c r="F15" s="69"/>
      <c r="G15" s="30"/>
      <c r="H15" s="30" t="str">
        <f>H9</f>
        <v>Request Date:</v>
      </c>
      <c r="I15" s="28"/>
      <c r="J15" s="62"/>
      <c r="K15" s="29" t="s">
        <v>86</v>
      </c>
      <c r="L15" s="29"/>
      <c r="M15" s="29" t="s">
        <v>87</v>
      </c>
    </row>
    <row r="16" spans="1:13" ht="21.95" customHeight="1" thickBot="1" x14ac:dyDescent="0.3">
      <c r="A16" s="30">
        <v>2</v>
      </c>
      <c r="B16" s="28">
        <f>'Period Two'!E6</f>
        <v>1</v>
      </c>
      <c r="C16" s="28">
        <f>'Period Two'!F6</f>
        <v>0</v>
      </c>
      <c r="D16" s="28"/>
      <c r="E16" s="70">
        <f>Table11[[#Totals],[Period 2 Subsidy ]]</f>
        <v>0</v>
      </c>
      <c r="F16" s="69"/>
      <c r="G16" s="30"/>
      <c r="H16" s="30" t="s">
        <v>20</v>
      </c>
      <c r="I16" s="55">
        <f>E17</f>
        <v>0</v>
      </c>
      <c r="J16" s="62"/>
      <c r="K16" s="48"/>
      <c r="L16" s="30"/>
      <c r="M16" s="48"/>
    </row>
    <row r="17" spans="1:13" ht="21.95" customHeight="1" thickTop="1" x14ac:dyDescent="0.25">
      <c r="A17" s="29" t="s">
        <v>21</v>
      </c>
      <c r="B17" s="29"/>
      <c r="C17" s="29"/>
      <c r="D17" s="29"/>
      <c r="E17" s="68">
        <f>SUM(E15:E16)</f>
        <v>0</v>
      </c>
      <c r="F17" s="71"/>
      <c r="G17" s="30"/>
      <c r="H17" s="30"/>
      <c r="I17" s="30"/>
      <c r="J17" s="62"/>
      <c r="K17" s="29" t="s">
        <v>88</v>
      </c>
      <c r="L17" s="29"/>
      <c r="M17" s="51" t="s">
        <v>89</v>
      </c>
    </row>
    <row r="18" spans="1:13" s="66" customFormat="1" ht="9" customHeight="1" x14ac:dyDescent="0.25">
      <c r="A18" s="31"/>
      <c r="B18" s="31"/>
      <c r="C18" s="31"/>
      <c r="D18" s="31"/>
      <c r="E18" s="31"/>
      <c r="F18" s="31"/>
      <c r="G18" s="31"/>
      <c r="H18" s="31"/>
      <c r="I18" s="31"/>
      <c r="J18" s="52"/>
      <c r="K18" s="52"/>
      <c r="L18" s="52"/>
      <c r="M18" s="53"/>
    </row>
    <row r="19" spans="1:13" ht="35.1" customHeight="1" thickBot="1" x14ac:dyDescent="0.3">
      <c r="A19" s="26" t="s">
        <v>14</v>
      </c>
      <c r="B19" s="26" t="s">
        <v>15</v>
      </c>
      <c r="C19" s="26" t="s">
        <v>16</v>
      </c>
      <c r="D19" s="26"/>
      <c r="E19" s="29" t="s">
        <v>91</v>
      </c>
      <c r="F19" s="51"/>
      <c r="G19" s="30"/>
      <c r="H19" s="29" t="s">
        <v>19</v>
      </c>
      <c r="I19" s="29">
        <v>2</v>
      </c>
      <c r="J19" s="62"/>
      <c r="K19" s="48"/>
      <c r="L19" s="30"/>
      <c r="M19" s="48"/>
    </row>
    <row r="20" spans="1:13" ht="21.95" customHeight="1" thickTop="1" x14ac:dyDescent="0.25">
      <c r="A20" s="30">
        <v>3</v>
      </c>
      <c r="B20" s="28">
        <f>'Period Three'!E6</f>
        <v>1</v>
      </c>
      <c r="C20" s="28">
        <f>'Period Three'!F6</f>
        <v>0</v>
      </c>
      <c r="D20" s="28"/>
      <c r="E20" s="68">
        <f>Table11[[#Totals],[Period 3 Subsidy ]]</f>
        <v>0</v>
      </c>
      <c r="F20" s="69"/>
      <c r="G20" s="30"/>
      <c r="H20" s="30" t="str">
        <f>H15</f>
        <v>Request Date:</v>
      </c>
      <c r="I20" s="28"/>
      <c r="J20" s="62"/>
      <c r="K20" s="29" t="s">
        <v>86</v>
      </c>
      <c r="L20" s="29"/>
      <c r="M20" s="29" t="s">
        <v>87</v>
      </c>
    </row>
    <row r="21" spans="1:13" ht="21.95" customHeight="1" thickBot="1" x14ac:dyDescent="0.3">
      <c r="A21" s="30">
        <v>4</v>
      </c>
      <c r="B21" s="28">
        <f>'Period Four'!E6</f>
        <v>1</v>
      </c>
      <c r="C21" s="28">
        <f>'Period Four'!F6</f>
        <v>0</v>
      </c>
      <c r="D21" s="28"/>
      <c r="E21" s="70">
        <f>Table11[[#Totals],[Period 4 Subsidy ]]</f>
        <v>0</v>
      </c>
      <c r="F21" s="69"/>
      <c r="G21" s="30"/>
      <c r="H21" s="30" t="s">
        <v>20</v>
      </c>
      <c r="I21" s="55">
        <f>E22</f>
        <v>0</v>
      </c>
      <c r="J21" s="62"/>
      <c r="K21" s="48"/>
      <c r="L21" s="30"/>
      <c r="M21" s="48"/>
    </row>
    <row r="22" spans="1:13" ht="21.95" customHeight="1" thickTop="1" x14ac:dyDescent="0.25">
      <c r="A22" s="29" t="s">
        <v>21</v>
      </c>
      <c r="B22" s="29"/>
      <c r="C22" s="29"/>
      <c r="D22" s="29"/>
      <c r="E22" s="68">
        <f>SUM(E20:E21)</f>
        <v>0</v>
      </c>
      <c r="F22" s="71"/>
      <c r="G22" s="30"/>
      <c r="H22" s="30"/>
      <c r="I22" s="30"/>
      <c r="J22" s="62"/>
      <c r="K22" s="29" t="s">
        <v>88</v>
      </c>
      <c r="L22" s="29"/>
      <c r="M22" s="51" t="s">
        <v>89</v>
      </c>
    </row>
    <row r="23" spans="1:13" s="66" customFormat="1" ht="9" customHeight="1" x14ac:dyDescent="0.25">
      <c r="A23" s="31"/>
      <c r="B23" s="31"/>
      <c r="C23" s="31"/>
      <c r="D23" s="31"/>
      <c r="E23" s="31"/>
      <c r="F23" s="72"/>
      <c r="G23" s="31"/>
      <c r="H23" s="31"/>
      <c r="I23" s="31"/>
      <c r="J23" s="52"/>
      <c r="K23" s="52"/>
      <c r="L23" s="52"/>
      <c r="M23" s="53"/>
    </row>
    <row r="24" spans="1:13" ht="35.1" customHeight="1" thickBot="1" x14ac:dyDescent="0.3">
      <c r="A24" s="26" t="s">
        <v>14</v>
      </c>
      <c r="B24" s="26" t="s">
        <v>15</v>
      </c>
      <c r="C24" s="26" t="s">
        <v>16</v>
      </c>
      <c r="D24" s="26"/>
      <c r="E24" s="29" t="s">
        <v>91</v>
      </c>
      <c r="F24" s="51"/>
      <c r="G24" s="30"/>
      <c r="H24" s="29" t="s">
        <v>19</v>
      </c>
      <c r="I24" s="29">
        <v>3</v>
      </c>
      <c r="J24" s="62"/>
      <c r="K24" s="48"/>
      <c r="L24" s="30"/>
      <c r="M24" s="48"/>
    </row>
    <row r="25" spans="1:13" ht="21.95" customHeight="1" thickTop="1" x14ac:dyDescent="0.25">
      <c r="A25" s="30">
        <v>5</v>
      </c>
      <c r="B25" s="28">
        <f>'Period Five'!E6</f>
        <v>1</v>
      </c>
      <c r="C25" s="28">
        <f>'Period Five'!F6</f>
        <v>0</v>
      </c>
      <c r="D25" s="28"/>
      <c r="E25" s="68">
        <f>'Period Five'!L107</f>
        <v>0</v>
      </c>
      <c r="F25" s="69"/>
      <c r="G25" s="30"/>
      <c r="H25" s="30" t="str">
        <f>H20</f>
        <v>Request Date:</v>
      </c>
      <c r="I25" s="28"/>
      <c r="J25" s="62"/>
      <c r="K25" s="29" t="s">
        <v>86</v>
      </c>
      <c r="L25" s="29"/>
      <c r="M25" s="29" t="s">
        <v>87</v>
      </c>
    </row>
    <row r="26" spans="1:13" ht="21.95" customHeight="1" thickBot="1" x14ac:dyDescent="0.3">
      <c r="A26" s="30">
        <v>6</v>
      </c>
      <c r="B26" s="28">
        <f>'Period Six'!E6</f>
        <v>1</v>
      </c>
      <c r="C26" s="28">
        <f>'Period Six'!F6</f>
        <v>0</v>
      </c>
      <c r="D26" s="28"/>
      <c r="E26" s="70">
        <f>'Period Six'!L107</f>
        <v>0</v>
      </c>
      <c r="F26" s="69"/>
      <c r="G26" s="30"/>
      <c r="H26" s="30" t="s">
        <v>20</v>
      </c>
      <c r="I26" s="55">
        <f>E27</f>
        <v>0</v>
      </c>
      <c r="J26" s="62"/>
      <c r="K26" s="48"/>
      <c r="L26" s="30"/>
      <c r="M26" s="48"/>
    </row>
    <row r="27" spans="1:13" ht="21.95" customHeight="1" thickTop="1" x14ac:dyDescent="0.25">
      <c r="A27" s="29" t="s">
        <v>21</v>
      </c>
      <c r="B27" s="29"/>
      <c r="C27" s="29"/>
      <c r="D27" s="29"/>
      <c r="E27" s="68">
        <f>SUM(E25:E26)</f>
        <v>0</v>
      </c>
      <c r="F27" s="71"/>
      <c r="G27" s="30"/>
      <c r="H27" s="30"/>
      <c r="I27" s="30"/>
      <c r="J27" s="62"/>
      <c r="K27" s="29" t="s">
        <v>88</v>
      </c>
      <c r="L27" s="29"/>
      <c r="M27" s="51" t="s">
        <v>89</v>
      </c>
    </row>
    <row r="28" spans="1:13" s="66" customFormat="1" ht="9" customHeight="1" x14ac:dyDescent="0.25">
      <c r="A28" s="31"/>
      <c r="B28" s="31"/>
      <c r="C28" s="31"/>
      <c r="D28" s="31"/>
      <c r="E28" s="31"/>
      <c r="F28" s="72"/>
      <c r="G28" s="31"/>
      <c r="H28" s="31"/>
      <c r="I28" s="31"/>
      <c r="J28" s="52"/>
      <c r="K28" s="52"/>
      <c r="L28" s="52"/>
      <c r="M28" s="52"/>
    </row>
    <row r="29" spans="1:13" ht="35.1" customHeight="1" thickBot="1" x14ac:dyDescent="0.3">
      <c r="A29" s="26" t="s">
        <v>14</v>
      </c>
      <c r="B29" s="26" t="s">
        <v>15</v>
      </c>
      <c r="C29" s="26" t="s">
        <v>16</v>
      </c>
      <c r="D29" s="26"/>
      <c r="E29" s="29" t="s">
        <v>91</v>
      </c>
      <c r="F29" s="51"/>
      <c r="G29" s="30"/>
      <c r="H29" s="29" t="s">
        <v>19</v>
      </c>
      <c r="I29" s="29" t="s">
        <v>22</v>
      </c>
      <c r="J29" s="62"/>
      <c r="K29" s="48"/>
      <c r="L29" s="30"/>
      <c r="M29" s="48"/>
    </row>
    <row r="30" spans="1:13" ht="21.75" customHeight="1" thickTop="1" x14ac:dyDescent="0.25">
      <c r="A30" s="30">
        <v>7</v>
      </c>
      <c r="B30" s="28">
        <f>'Period Seven'!E6</f>
        <v>1</v>
      </c>
      <c r="C30" s="28">
        <f>'Period Seven'!F6</f>
        <v>0</v>
      </c>
      <c r="D30" s="28"/>
      <c r="E30" s="68">
        <f>'Period Seven'!L107</f>
        <v>0</v>
      </c>
      <c r="F30" s="69"/>
      <c r="G30" s="30"/>
      <c r="H30" s="29"/>
      <c r="I30" s="29"/>
      <c r="J30" s="62"/>
      <c r="K30" s="29" t="s">
        <v>86</v>
      </c>
      <c r="L30" s="29"/>
      <c r="M30" s="29" t="s">
        <v>87</v>
      </c>
    </row>
    <row r="31" spans="1:13" ht="21.95" customHeight="1" thickBot="1" x14ac:dyDescent="0.3">
      <c r="A31" s="30">
        <v>8</v>
      </c>
      <c r="B31" s="28">
        <f>'Period Eight'!E6</f>
        <v>1</v>
      </c>
      <c r="C31" s="28">
        <f>'Period Eight'!F6</f>
        <v>0</v>
      </c>
      <c r="D31" s="28"/>
      <c r="E31" s="70">
        <f>'Period Eight'!L107</f>
        <v>0</v>
      </c>
      <c r="F31" s="69"/>
      <c r="G31" s="30"/>
      <c r="H31" s="30" t="str">
        <f>H25</f>
        <v>Request Date:</v>
      </c>
      <c r="I31" s="28"/>
      <c r="J31" s="62"/>
      <c r="K31" s="48"/>
      <c r="L31" s="30"/>
      <c r="M31" s="48"/>
    </row>
    <row r="32" spans="1:13" ht="21.95" customHeight="1" thickTop="1" x14ac:dyDescent="0.25">
      <c r="A32" s="29" t="s">
        <v>21</v>
      </c>
      <c r="B32" s="29"/>
      <c r="C32" s="29"/>
      <c r="D32" s="29"/>
      <c r="E32" s="68">
        <f>SUM(E30:E31)</f>
        <v>0</v>
      </c>
      <c r="F32" s="71"/>
      <c r="G32" s="30"/>
      <c r="H32" s="30" t="s">
        <v>20</v>
      </c>
      <c r="I32" s="56">
        <f>E32</f>
        <v>0</v>
      </c>
      <c r="J32" s="62"/>
      <c r="K32" s="29" t="s">
        <v>88</v>
      </c>
      <c r="L32" s="29"/>
      <c r="M32" s="51" t="s">
        <v>89</v>
      </c>
    </row>
    <row r="33" spans="1:13" ht="21.95" customHeight="1" x14ac:dyDescent="0.25">
      <c r="A33" s="30"/>
      <c r="B33" s="30"/>
      <c r="C33" s="30"/>
      <c r="D33" s="30"/>
      <c r="E33" s="30"/>
      <c r="F33" s="30"/>
      <c r="G33" s="30"/>
      <c r="H33" s="29"/>
      <c r="I33" s="55"/>
      <c r="J33" s="62"/>
      <c r="K33" s="30"/>
      <c r="L33" s="30"/>
      <c r="M33" s="73"/>
    </row>
    <row r="34" spans="1:13" ht="18" x14ac:dyDescent="0.25">
      <c r="A34" s="163" t="s">
        <v>112</v>
      </c>
      <c r="B34" s="163"/>
      <c r="C34" s="163"/>
      <c r="D34" s="105"/>
      <c r="E34" s="106">
        <f>Table11[[#Totals],[$100 Compensation]]</f>
        <v>0</v>
      </c>
    </row>
    <row r="35" spans="1:13" ht="18" x14ac:dyDescent="0.25">
      <c r="A35" s="163" t="s">
        <v>113</v>
      </c>
      <c r="B35" s="163"/>
      <c r="C35" s="163"/>
      <c r="D35" s="105"/>
      <c r="E35" s="107">
        <f>E17+E22+E27+E32</f>
        <v>0</v>
      </c>
    </row>
    <row r="36" spans="1:13" ht="18" x14ac:dyDescent="0.25">
      <c r="A36" s="163" t="s">
        <v>18</v>
      </c>
      <c r="B36" s="163"/>
      <c r="C36" s="163"/>
      <c r="D36" s="105"/>
      <c r="E36" s="107">
        <f>I10</f>
        <v>0</v>
      </c>
    </row>
    <row r="37" spans="1:13" ht="18" x14ac:dyDescent="0.25">
      <c r="A37" s="105"/>
      <c r="B37" s="105"/>
      <c r="C37" s="105" t="s">
        <v>21</v>
      </c>
      <c r="D37" s="105"/>
      <c r="E37" s="107">
        <f>SUM(E34:E36)</f>
        <v>0</v>
      </c>
    </row>
    <row r="39" spans="1:13" ht="38.25" customHeight="1" thickBot="1" x14ac:dyDescent="0.3">
      <c r="B39" s="171"/>
      <c r="C39" s="171"/>
      <c r="D39" s="30"/>
      <c r="E39" s="172"/>
      <c r="F39" s="172"/>
    </row>
    <row r="40" spans="1:13" ht="16.5" thickTop="1" x14ac:dyDescent="0.25">
      <c r="B40" s="169" t="s">
        <v>86</v>
      </c>
      <c r="C40" s="169"/>
      <c r="D40" s="29"/>
      <c r="E40" s="169" t="s">
        <v>87</v>
      </c>
      <c r="F40" s="169"/>
    </row>
    <row r="41" spans="1:13" ht="38.25" customHeight="1" thickBot="1" x14ac:dyDescent="0.3">
      <c r="B41" s="171"/>
      <c r="C41" s="171"/>
      <c r="D41" s="30"/>
      <c r="E41" s="172"/>
      <c r="F41" s="172"/>
    </row>
    <row r="42" spans="1:13" ht="16.5" thickTop="1" x14ac:dyDescent="0.25">
      <c r="B42" s="169" t="s">
        <v>88</v>
      </c>
      <c r="C42" s="169"/>
      <c r="D42" s="29"/>
      <c r="E42" s="170" t="s">
        <v>89</v>
      </c>
      <c r="F42" s="170"/>
    </row>
  </sheetData>
  <mergeCells count="19">
    <mergeCell ref="B42:C42"/>
    <mergeCell ref="E42:F42"/>
    <mergeCell ref="B39:C39"/>
    <mergeCell ref="E39:F39"/>
    <mergeCell ref="B40:C40"/>
    <mergeCell ref="E40:F40"/>
    <mergeCell ref="B41:C41"/>
    <mergeCell ref="E41:F41"/>
    <mergeCell ref="A34:C34"/>
    <mergeCell ref="A35:C35"/>
    <mergeCell ref="A36:C36"/>
    <mergeCell ref="A1:M1"/>
    <mergeCell ref="K6:M6"/>
    <mergeCell ref="A7:B7"/>
    <mergeCell ref="A13:B13"/>
    <mergeCell ref="B3:M3"/>
    <mergeCell ref="A5:C5"/>
    <mergeCell ref="A6:I6"/>
    <mergeCell ref="B4:D4"/>
  </mergeCells>
  <conditionalFormatting sqref="I33">
    <cfRule type="cellIs" dxfId="0" priority="1" operator="lessThan">
      <formula>0</formula>
    </cfRule>
  </conditionalFormatting>
  <hyperlinks>
    <hyperlink ref="A4" r:id="rId1"/>
  </hyperlinks>
  <pageMargins left="0.7" right="0.7" top="0.75" bottom="0.75" header="0.3" footer="0.3"/>
  <pageSetup paperSize="5"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pageSetUpPr fitToPage="1"/>
  </sheetPr>
  <dimension ref="A1:K107"/>
  <sheetViews>
    <sheetView zoomScale="90" zoomScaleNormal="90" workbookViewId="0">
      <selection activeCell="F7" sqref="F7"/>
    </sheetView>
  </sheetViews>
  <sheetFormatPr defaultColWidth="9.140625" defaultRowHeight="14.25" x14ac:dyDescent="0.2"/>
  <cols>
    <col min="1" max="1" width="27.7109375" style="4" bestFit="1" customWidth="1"/>
    <col min="2" max="2" width="31.5703125" style="4" customWidth="1"/>
    <col min="3" max="3" width="29.7109375" style="7" customWidth="1"/>
    <col min="4" max="4" width="16.28515625" style="3" customWidth="1"/>
    <col min="5" max="5" width="16.28515625" style="4" customWidth="1"/>
    <col min="6" max="6" width="15" style="4" customWidth="1"/>
    <col min="7" max="7" width="20.7109375" style="7" customWidth="1"/>
    <col min="8" max="8" width="17.28515625" style="4" customWidth="1"/>
    <col min="9" max="9" width="13.5703125" style="4" hidden="1" customWidth="1"/>
    <col min="10" max="10" width="14.85546875" style="4" customWidth="1"/>
    <col min="11" max="16384" width="9.140625" style="4"/>
  </cols>
  <sheetData>
    <row r="1" spans="1:11" s="5" customFormat="1" ht="52.5" customHeight="1" x14ac:dyDescent="0.2">
      <c r="A1" s="143" t="s">
        <v>4</v>
      </c>
      <c r="B1" s="143"/>
      <c r="C1" s="143"/>
      <c r="D1" s="143"/>
      <c r="E1" s="143"/>
      <c r="F1" s="143"/>
      <c r="G1" s="143"/>
      <c r="H1" s="143"/>
      <c r="I1" s="143"/>
      <c r="J1" s="143"/>
    </row>
    <row r="2" spans="1:11" s="9" customFormat="1" ht="33.75" customHeight="1" x14ac:dyDescent="0.25">
      <c r="A2" s="46" t="s">
        <v>100</v>
      </c>
      <c r="B2" s="144"/>
      <c r="C2" s="144"/>
      <c r="D2" s="144"/>
      <c r="E2" s="144"/>
      <c r="F2" s="144"/>
      <c r="G2" s="144"/>
      <c r="H2" s="144"/>
      <c r="I2" s="144"/>
      <c r="J2" s="144"/>
    </row>
    <row r="3" spans="1:11" s="9" customFormat="1" ht="8.25" customHeight="1" x14ac:dyDescent="0.25">
      <c r="A3" s="8"/>
      <c r="B3" s="16"/>
      <c r="C3" s="15"/>
      <c r="D3" s="17"/>
      <c r="E3" s="10"/>
      <c r="F3" s="10"/>
      <c r="G3" s="17"/>
      <c r="H3" s="10"/>
    </row>
    <row r="4" spans="1:11" s="9" customFormat="1" ht="6.75" customHeight="1" x14ac:dyDescent="0.25">
      <c r="A4" s="8"/>
      <c r="B4" s="8"/>
      <c r="C4" s="15"/>
      <c r="D4" s="18"/>
      <c r="E4" s="8"/>
      <c r="F4" s="8"/>
      <c r="G4" s="15"/>
      <c r="H4" s="8"/>
    </row>
    <row r="5" spans="1:11" s="24" customFormat="1" ht="81" customHeight="1" x14ac:dyDescent="0.25">
      <c r="A5" s="91" t="s">
        <v>95</v>
      </c>
      <c r="B5" s="91" t="s">
        <v>96</v>
      </c>
      <c r="C5" s="91" t="s">
        <v>97</v>
      </c>
      <c r="D5" s="91" t="s">
        <v>2</v>
      </c>
      <c r="E5" s="91" t="s">
        <v>3</v>
      </c>
      <c r="F5" s="91" t="s">
        <v>12</v>
      </c>
      <c r="G5" s="91" t="s">
        <v>98</v>
      </c>
      <c r="H5" s="91" t="s">
        <v>99</v>
      </c>
      <c r="I5" s="91" t="s">
        <v>0</v>
      </c>
      <c r="J5" s="91" t="s">
        <v>93</v>
      </c>
      <c r="K5" s="92"/>
    </row>
    <row r="6" spans="1:11" ht="30.75" customHeight="1" x14ac:dyDescent="0.2">
      <c r="A6" s="95">
        <f>'Information Sheet-COMPLETE 1st'!A13</f>
        <v>0</v>
      </c>
      <c r="B6" s="5">
        <f>'Information Sheet-COMPLETE 1st'!B13</f>
        <v>0</v>
      </c>
      <c r="C6" s="3"/>
      <c r="D6" s="80">
        <v>0</v>
      </c>
      <c r="E6" s="81"/>
      <c r="F6" s="82"/>
      <c r="G6" s="83">
        <v>13.7</v>
      </c>
      <c r="H6" s="84">
        <v>16</v>
      </c>
      <c r="I6" s="93">
        <f>20-G6</f>
        <v>6.3000000000000007</v>
      </c>
      <c r="J6" s="86">
        <f t="shared" ref="J6:J37" si="0">IF(OR(G6&gt;19.99,G6&lt;13.71),0,H6*I6)</f>
        <v>0</v>
      </c>
    </row>
    <row r="7" spans="1:11" ht="30.75" customHeight="1" x14ac:dyDescent="0.2">
      <c r="A7" s="95">
        <f>'Information Sheet-COMPLETE 1st'!A14</f>
        <v>0</v>
      </c>
      <c r="B7" s="5">
        <f>'Information Sheet-COMPLETE 1st'!B14</f>
        <v>0</v>
      </c>
      <c r="C7" s="3"/>
      <c r="D7" s="85">
        <f>D6</f>
        <v>0</v>
      </c>
      <c r="E7" s="85">
        <f t="shared" ref="D7:E22" si="1">E6</f>
        <v>0</v>
      </c>
      <c r="F7" s="82"/>
      <c r="G7" s="83"/>
      <c r="H7" s="84"/>
      <c r="I7" s="93">
        <f>20-G7</f>
        <v>20</v>
      </c>
      <c r="J7" s="86">
        <f t="shared" si="0"/>
        <v>0</v>
      </c>
    </row>
    <row r="8" spans="1:11" ht="30.75" customHeight="1" x14ac:dyDescent="0.2">
      <c r="A8" s="95">
        <f>'Information Sheet-COMPLETE 1st'!A15</f>
        <v>0</v>
      </c>
      <c r="B8" s="5">
        <f>'Information Sheet-COMPLETE 1st'!B15</f>
        <v>0</v>
      </c>
      <c r="C8" s="3"/>
      <c r="D8" s="85">
        <f t="shared" si="1"/>
        <v>0</v>
      </c>
      <c r="E8" s="85">
        <f t="shared" si="1"/>
        <v>0</v>
      </c>
      <c r="F8" s="82"/>
      <c r="G8" s="83"/>
      <c r="H8" s="84"/>
      <c r="I8" s="93">
        <f>20-G8</f>
        <v>20</v>
      </c>
      <c r="J8" s="86">
        <f t="shared" si="0"/>
        <v>0</v>
      </c>
    </row>
    <row r="9" spans="1:11" ht="30.75" customHeight="1" x14ac:dyDescent="0.2">
      <c r="A9" s="95">
        <f>'Information Sheet-COMPLETE 1st'!A16</f>
        <v>0</v>
      </c>
      <c r="B9" s="5">
        <f>'Information Sheet-COMPLETE 1st'!B16</f>
        <v>0</v>
      </c>
      <c r="C9" s="3"/>
      <c r="D9" s="85">
        <f t="shared" si="1"/>
        <v>0</v>
      </c>
      <c r="E9" s="85">
        <f t="shared" si="1"/>
        <v>0</v>
      </c>
      <c r="F9" s="82"/>
      <c r="G9" s="83"/>
      <c r="H9" s="84"/>
      <c r="I9" s="93">
        <f>20-G9</f>
        <v>20</v>
      </c>
      <c r="J9" s="86">
        <f t="shared" si="0"/>
        <v>0</v>
      </c>
    </row>
    <row r="10" spans="1:11" s="9" customFormat="1" ht="30.75" customHeight="1" x14ac:dyDescent="0.2">
      <c r="A10" s="95">
        <f>'Information Sheet-COMPLETE 1st'!A17</f>
        <v>0</v>
      </c>
      <c r="B10" s="5">
        <f>'Information Sheet-COMPLETE 1st'!B17</f>
        <v>0</v>
      </c>
      <c r="C10" s="3"/>
      <c r="D10" s="85">
        <f t="shared" si="1"/>
        <v>0</v>
      </c>
      <c r="E10" s="85">
        <f t="shared" si="1"/>
        <v>0</v>
      </c>
      <c r="F10" s="82"/>
      <c r="G10" s="83"/>
      <c r="H10" s="84"/>
      <c r="I10" s="93">
        <f t="shared" ref="I10:I73" si="2">20-G10</f>
        <v>20</v>
      </c>
      <c r="J10" s="86">
        <f t="shared" si="0"/>
        <v>0</v>
      </c>
      <c r="K10" s="4"/>
    </row>
    <row r="11" spans="1:11" s="9" customFormat="1" ht="30.75" customHeight="1" x14ac:dyDescent="0.2">
      <c r="A11" s="95">
        <f>'Information Sheet-COMPLETE 1st'!A18</f>
        <v>0</v>
      </c>
      <c r="B11" s="5">
        <f>'Information Sheet-COMPLETE 1st'!B18</f>
        <v>0</v>
      </c>
      <c r="C11" s="3"/>
      <c r="D11" s="85">
        <f t="shared" si="1"/>
        <v>0</v>
      </c>
      <c r="E11" s="85">
        <f t="shared" si="1"/>
        <v>0</v>
      </c>
      <c r="F11" s="82"/>
      <c r="G11" s="83"/>
      <c r="H11" s="84"/>
      <c r="I11" s="93">
        <f t="shared" si="2"/>
        <v>20</v>
      </c>
      <c r="J11" s="86">
        <f t="shared" si="0"/>
        <v>0</v>
      </c>
      <c r="K11" s="4"/>
    </row>
    <row r="12" spans="1:11" s="9" customFormat="1" ht="30.75" customHeight="1" x14ac:dyDescent="0.2">
      <c r="A12" s="95">
        <f>'Information Sheet-COMPLETE 1st'!A19</f>
        <v>0</v>
      </c>
      <c r="B12" s="5">
        <f>'Information Sheet-COMPLETE 1st'!B19</f>
        <v>0</v>
      </c>
      <c r="C12" s="3"/>
      <c r="D12" s="85">
        <f t="shared" si="1"/>
        <v>0</v>
      </c>
      <c r="E12" s="85">
        <f t="shared" si="1"/>
        <v>0</v>
      </c>
      <c r="F12" s="82"/>
      <c r="G12" s="83"/>
      <c r="H12" s="84"/>
      <c r="I12" s="93">
        <f t="shared" si="2"/>
        <v>20</v>
      </c>
      <c r="J12" s="86">
        <f t="shared" si="0"/>
        <v>0</v>
      </c>
      <c r="K12" s="4"/>
    </row>
    <row r="13" spans="1:11" s="9" customFormat="1" ht="30.75" customHeight="1" x14ac:dyDescent="0.2">
      <c r="A13" s="95">
        <f>'Information Sheet-COMPLETE 1st'!A20</f>
        <v>0</v>
      </c>
      <c r="B13" s="5">
        <f>'Information Sheet-COMPLETE 1st'!B20</f>
        <v>0</v>
      </c>
      <c r="C13" s="3"/>
      <c r="D13" s="85">
        <f t="shared" si="1"/>
        <v>0</v>
      </c>
      <c r="E13" s="85">
        <f t="shared" si="1"/>
        <v>0</v>
      </c>
      <c r="F13" s="82"/>
      <c r="G13" s="83"/>
      <c r="H13" s="84"/>
      <c r="I13" s="93">
        <f t="shared" si="2"/>
        <v>20</v>
      </c>
      <c r="J13" s="86">
        <f t="shared" si="0"/>
        <v>0</v>
      </c>
      <c r="K13" s="4"/>
    </row>
    <row r="14" spans="1:11" s="9" customFormat="1" ht="30.75" customHeight="1" x14ac:dyDescent="0.2">
      <c r="A14" s="95">
        <f>'Information Sheet-COMPLETE 1st'!A21</f>
        <v>0</v>
      </c>
      <c r="B14" s="5">
        <f>'Information Sheet-COMPLETE 1st'!B21</f>
        <v>0</v>
      </c>
      <c r="C14" s="3"/>
      <c r="D14" s="85">
        <f t="shared" si="1"/>
        <v>0</v>
      </c>
      <c r="E14" s="85">
        <f t="shared" si="1"/>
        <v>0</v>
      </c>
      <c r="F14" s="82"/>
      <c r="G14" s="83"/>
      <c r="H14" s="84"/>
      <c r="I14" s="93">
        <f t="shared" si="2"/>
        <v>20</v>
      </c>
      <c r="J14" s="86">
        <f t="shared" si="0"/>
        <v>0</v>
      </c>
      <c r="K14" s="4"/>
    </row>
    <row r="15" spans="1:11" s="9" customFormat="1" ht="30.75" customHeight="1" x14ac:dyDescent="0.2">
      <c r="A15" s="95">
        <f>'Information Sheet-COMPLETE 1st'!A22</f>
        <v>0</v>
      </c>
      <c r="B15" s="5">
        <f>'Information Sheet-COMPLETE 1st'!B22</f>
        <v>0</v>
      </c>
      <c r="C15" s="3"/>
      <c r="D15" s="85">
        <f t="shared" si="1"/>
        <v>0</v>
      </c>
      <c r="E15" s="85">
        <f t="shared" si="1"/>
        <v>0</v>
      </c>
      <c r="F15" s="82"/>
      <c r="G15" s="83"/>
      <c r="H15" s="84"/>
      <c r="I15" s="93">
        <f t="shared" si="2"/>
        <v>20</v>
      </c>
      <c r="J15" s="86">
        <f t="shared" si="0"/>
        <v>0</v>
      </c>
      <c r="K15" s="4"/>
    </row>
    <row r="16" spans="1:11" s="9" customFormat="1" ht="30.75" customHeight="1" x14ac:dyDescent="0.2">
      <c r="A16" s="95">
        <f>'Information Sheet-COMPLETE 1st'!A23</f>
        <v>0</v>
      </c>
      <c r="B16" s="5">
        <f>'Information Sheet-COMPLETE 1st'!B23</f>
        <v>0</v>
      </c>
      <c r="C16" s="3"/>
      <c r="D16" s="85">
        <f t="shared" si="1"/>
        <v>0</v>
      </c>
      <c r="E16" s="85">
        <f t="shared" si="1"/>
        <v>0</v>
      </c>
      <c r="F16" s="82"/>
      <c r="G16" s="83"/>
      <c r="H16" s="84"/>
      <c r="I16" s="93">
        <f t="shared" si="2"/>
        <v>20</v>
      </c>
      <c r="J16" s="86">
        <f t="shared" si="0"/>
        <v>0</v>
      </c>
      <c r="K16" s="4"/>
    </row>
    <row r="17" spans="1:11" s="9" customFormat="1" ht="30.75" customHeight="1" x14ac:dyDescent="0.2">
      <c r="A17" s="95">
        <f>'Information Sheet-COMPLETE 1st'!A24</f>
        <v>0</v>
      </c>
      <c r="B17" s="5">
        <f>'Information Sheet-COMPLETE 1st'!B24</f>
        <v>0</v>
      </c>
      <c r="C17" s="3"/>
      <c r="D17" s="85">
        <f t="shared" si="1"/>
        <v>0</v>
      </c>
      <c r="E17" s="85">
        <f t="shared" si="1"/>
        <v>0</v>
      </c>
      <c r="F17" s="82"/>
      <c r="G17" s="83"/>
      <c r="H17" s="84"/>
      <c r="I17" s="93">
        <f t="shared" si="2"/>
        <v>20</v>
      </c>
      <c r="J17" s="86">
        <f t="shared" si="0"/>
        <v>0</v>
      </c>
      <c r="K17" s="4"/>
    </row>
    <row r="18" spans="1:11" s="9" customFormat="1" ht="30.75" customHeight="1" x14ac:dyDescent="0.2">
      <c r="A18" s="95">
        <f>'Information Sheet-COMPLETE 1st'!A25</f>
        <v>0</v>
      </c>
      <c r="B18" s="5">
        <f>'Information Sheet-COMPLETE 1st'!B25</f>
        <v>0</v>
      </c>
      <c r="C18" s="3"/>
      <c r="D18" s="85">
        <f t="shared" si="1"/>
        <v>0</v>
      </c>
      <c r="E18" s="85">
        <f t="shared" si="1"/>
        <v>0</v>
      </c>
      <c r="F18" s="82"/>
      <c r="G18" s="83"/>
      <c r="H18" s="84"/>
      <c r="I18" s="93">
        <f t="shared" si="2"/>
        <v>20</v>
      </c>
      <c r="J18" s="86">
        <f t="shared" si="0"/>
        <v>0</v>
      </c>
      <c r="K18" s="4"/>
    </row>
    <row r="19" spans="1:11" s="9" customFormat="1" ht="30.75" customHeight="1" x14ac:dyDescent="0.2">
      <c r="A19" s="95">
        <f>'Information Sheet-COMPLETE 1st'!A26</f>
        <v>0</v>
      </c>
      <c r="B19" s="5">
        <f>'Information Sheet-COMPLETE 1st'!B26</f>
        <v>0</v>
      </c>
      <c r="C19" s="3"/>
      <c r="D19" s="85">
        <f t="shared" si="1"/>
        <v>0</v>
      </c>
      <c r="E19" s="85">
        <f t="shared" si="1"/>
        <v>0</v>
      </c>
      <c r="F19" s="82"/>
      <c r="G19" s="83"/>
      <c r="H19" s="84"/>
      <c r="I19" s="93">
        <f t="shared" si="2"/>
        <v>20</v>
      </c>
      <c r="J19" s="86">
        <f t="shared" si="0"/>
        <v>0</v>
      </c>
      <c r="K19" s="4"/>
    </row>
    <row r="20" spans="1:11" s="9" customFormat="1" ht="30.75" customHeight="1" x14ac:dyDescent="0.2">
      <c r="A20" s="95">
        <f>'Information Sheet-COMPLETE 1st'!A27</f>
        <v>0</v>
      </c>
      <c r="B20" s="5">
        <f>'Information Sheet-COMPLETE 1st'!B27</f>
        <v>0</v>
      </c>
      <c r="C20" s="3"/>
      <c r="D20" s="85">
        <f t="shared" si="1"/>
        <v>0</v>
      </c>
      <c r="E20" s="85">
        <f t="shared" si="1"/>
        <v>0</v>
      </c>
      <c r="F20" s="82"/>
      <c r="G20" s="83"/>
      <c r="H20" s="84"/>
      <c r="I20" s="93">
        <f t="shared" si="2"/>
        <v>20</v>
      </c>
      <c r="J20" s="86">
        <f t="shared" si="0"/>
        <v>0</v>
      </c>
      <c r="K20" s="4"/>
    </row>
    <row r="21" spans="1:11" s="9" customFormat="1" ht="30.75" customHeight="1" x14ac:dyDescent="0.2">
      <c r="A21" s="95">
        <f>'Information Sheet-COMPLETE 1st'!A28</f>
        <v>0</v>
      </c>
      <c r="B21" s="5">
        <f>'Information Sheet-COMPLETE 1st'!B28</f>
        <v>0</v>
      </c>
      <c r="C21" s="3"/>
      <c r="D21" s="85">
        <f t="shared" si="1"/>
        <v>0</v>
      </c>
      <c r="E21" s="85">
        <f t="shared" si="1"/>
        <v>0</v>
      </c>
      <c r="F21" s="82"/>
      <c r="G21" s="83"/>
      <c r="H21" s="84"/>
      <c r="I21" s="93">
        <f t="shared" si="2"/>
        <v>20</v>
      </c>
      <c r="J21" s="86">
        <f t="shared" si="0"/>
        <v>0</v>
      </c>
      <c r="K21" s="4"/>
    </row>
    <row r="22" spans="1:11" s="9" customFormat="1" ht="30.75" customHeight="1" x14ac:dyDescent="0.2">
      <c r="A22" s="95">
        <f>'Information Sheet-COMPLETE 1st'!A29</f>
        <v>0</v>
      </c>
      <c r="B22" s="5">
        <f>'Information Sheet-COMPLETE 1st'!B29</f>
        <v>0</v>
      </c>
      <c r="C22" s="3"/>
      <c r="D22" s="85">
        <f t="shared" si="1"/>
        <v>0</v>
      </c>
      <c r="E22" s="85">
        <f t="shared" si="1"/>
        <v>0</v>
      </c>
      <c r="F22" s="82"/>
      <c r="G22" s="83"/>
      <c r="H22" s="84"/>
      <c r="I22" s="93">
        <f t="shared" si="2"/>
        <v>20</v>
      </c>
      <c r="J22" s="86">
        <f t="shared" si="0"/>
        <v>0</v>
      </c>
      <c r="K22" s="4"/>
    </row>
    <row r="23" spans="1:11" s="9" customFormat="1" ht="30.75" customHeight="1" x14ac:dyDescent="0.2">
      <c r="A23" s="95">
        <f>'Information Sheet-COMPLETE 1st'!A30</f>
        <v>0</v>
      </c>
      <c r="B23" s="5">
        <f>'Information Sheet-COMPLETE 1st'!B30</f>
        <v>0</v>
      </c>
      <c r="C23" s="3"/>
      <c r="D23" s="85">
        <f t="shared" ref="D23:E38" si="3">D22</f>
        <v>0</v>
      </c>
      <c r="E23" s="85">
        <f t="shared" si="3"/>
        <v>0</v>
      </c>
      <c r="F23" s="82"/>
      <c r="G23" s="83"/>
      <c r="H23" s="84"/>
      <c r="I23" s="93">
        <f t="shared" si="2"/>
        <v>20</v>
      </c>
      <c r="J23" s="86">
        <f t="shared" si="0"/>
        <v>0</v>
      </c>
      <c r="K23" s="4"/>
    </row>
    <row r="24" spans="1:11" s="9" customFormat="1" ht="30.75" customHeight="1" x14ac:dyDescent="0.2">
      <c r="A24" s="95">
        <f>'Information Sheet-COMPLETE 1st'!A31</f>
        <v>0</v>
      </c>
      <c r="B24" s="5">
        <f>'Information Sheet-COMPLETE 1st'!B31</f>
        <v>0</v>
      </c>
      <c r="C24" s="3"/>
      <c r="D24" s="85">
        <f t="shared" si="3"/>
        <v>0</v>
      </c>
      <c r="E24" s="85">
        <f t="shared" si="3"/>
        <v>0</v>
      </c>
      <c r="F24" s="82"/>
      <c r="G24" s="83"/>
      <c r="H24" s="84"/>
      <c r="I24" s="93">
        <f t="shared" si="2"/>
        <v>20</v>
      </c>
      <c r="J24" s="86">
        <f t="shared" si="0"/>
        <v>0</v>
      </c>
      <c r="K24" s="4"/>
    </row>
    <row r="25" spans="1:11" s="9" customFormat="1" ht="30.75" customHeight="1" x14ac:dyDescent="0.2">
      <c r="A25" s="95">
        <f>'Information Sheet-COMPLETE 1st'!A32</f>
        <v>0</v>
      </c>
      <c r="B25" s="5">
        <f>'Information Sheet-COMPLETE 1st'!B32</f>
        <v>0</v>
      </c>
      <c r="C25" s="3"/>
      <c r="D25" s="85">
        <f t="shared" si="3"/>
        <v>0</v>
      </c>
      <c r="E25" s="85">
        <f t="shared" si="3"/>
        <v>0</v>
      </c>
      <c r="F25" s="82"/>
      <c r="G25" s="83"/>
      <c r="H25" s="84"/>
      <c r="I25" s="93">
        <f t="shared" si="2"/>
        <v>20</v>
      </c>
      <c r="J25" s="86">
        <f t="shared" si="0"/>
        <v>0</v>
      </c>
      <c r="K25" s="4"/>
    </row>
    <row r="26" spans="1:11" s="9" customFormat="1" ht="30.75" customHeight="1" x14ac:dyDescent="0.2">
      <c r="A26" s="95">
        <f>'Information Sheet-COMPLETE 1st'!A33</f>
        <v>0</v>
      </c>
      <c r="B26" s="5">
        <f>'Information Sheet-COMPLETE 1st'!B33</f>
        <v>0</v>
      </c>
      <c r="C26" s="3"/>
      <c r="D26" s="85">
        <f t="shared" si="3"/>
        <v>0</v>
      </c>
      <c r="E26" s="85">
        <f t="shared" si="3"/>
        <v>0</v>
      </c>
      <c r="F26" s="82"/>
      <c r="G26" s="83"/>
      <c r="H26" s="84"/>
      <c r="I26" s="93">
        <f t="shared" si="2"/>
        <v>20</v>
      </c>
      <c r="J26" s="86">
        <f t="shared" si="0"/>
        <v>0</v>
      </c>
      <c r="K26" s="4"/>
    </row>
    <row r="27" spans="1:11" s="9" customFormat="1" ht="30.75" customHeight="1" x14ac:dyDescent="0.2">
      <c r="A27" s="95">
        <f>'Information Sheet-COMPLETE 1st'!A34</f>
        <v>0</v>
      </c>
      <c r="B27" s="5">
        <f>'Information Sheet-COMPLETE 1st'!B34</f>
        <v>0</v>
      </c>
      <c r="C27" s="3"/>
      <c r="D27" s="85">
        <f t="shared" si="3"/>
        <v>0</v>
      </c>
      <c r="E27" s="85">
        <f t="shared" si="3"/>
        <v>0</v>
      </c>
      <c r="F27" s="82"/>
      <c r="G27" s="83"/>
      <c r="H27" s="84"/>
      <c r="I27" s="93">
        <f t="shared" si="2"/>
        <v>20</v>
      </c>
      <c r="J27" s="86">
        <f t="shared" si="0"/>
        <v>0</v>
      </c>
      <c r="K27" s="4"/>
    </row>
    <row r="28" spans="1:11" s="9" customFormat="1" ht="30.75" customHeight="1" x14ac:dyDescent="0.2">
      <c r="A28" s="95">
        <f>'Information Sheet-COMPLETE 1st'!A35</f>
        <v>0</v>
      </c>
      <c r="B28" s="5">
        <f>'Information Sheet-COMPLETE 1st'!B35</f>
        <v>0</v>
      </c>
      <c r="C28" s="3"/>
      <c r="D28" s="85">
        <f t="shared" si="3"/>
        <v>0</v>
      </c>
      <c r="E28" s="85">
        <f t="shared" si="3"/>
        <v>0</v>
      </c>
      <c r="F28" s="82"/>
      <c r="G28" s="83"/>
      <c r="H28" s="84"/>
      <c r="I28" s="93">
        <f t="shared" si="2"/>
        <v>20</v>
      </c>
      <c r="J28" s="86">
        <f t="shared" si="0"/>
        <v>0</v>
      </c>
      <c r="K28" s="4"/>
    </row>
    <row r="29" spans="1:11" s="9" customFormat="1" ht="30.75" customHeight="1" x14ac:dyDescent="0.2">
      <c r="A29" s="95">
        <f>'Information Sheet-COMPLETE 1st'!A36</f>
        <v>0</v>
      </c>
      <c r="B29" s="5">
        <f>'Information Sheet-COMPLETE 1st'!B36</f>
        <v>0</v>
      </c>
      <c r="C29" s="3"/>
      <c r="D29" s="85">
        <f t="shared" si="3"/>
        <v>0</v>
      </c>
      <c r="E29" s="85">
        <f t="shared" si="3"/>
        <v>0</v>
      </c>
      <c r="F29" s="82"/>
      <c r="G29" s="83"/>
      <c r="H29" s="84"/>
      <c r="I29" s="93">
        <f t="shared" si="2"/>
        <v>20</v>
      </c>
      <c r="J29" s="86">
        <f t="shared" si="0"/>
        <v>0</v>
      </c>
      <c r="K29" s="4"/>
    </row>
    <row r="30" spans="1:11" s="9" customFormat="1" ht="30.75" customHeight="1" x14ac:dyDescent="0.2">
      <c r="A30" s="95">
        <f>'Information Sheet-COMPLETE 1st'!A37</f>
        <v>0</v>
      </c>
      <c r="B30" s="5">
        <f>'Information Sheet-COMPLETE 1st'!B37</f>
        <v>0</v>
      </c>
      <c r="C30" s="3"/>
      <c r="D30" s="85">
        <f t="shared" si="3"/>
        <v>0</v>
      </c>
      <c r="E30" s="85">
        <f t="shared" si="3"/>
        <v>0</v>
      </c>
      <c r="F30" s="82"/>
      <c r="G30" s="83"/>
      <c r="H30" s="84"/>
      <c r="I30" s="93">
        <f t="shared" si="2"/>
        <v>20</v>
      </c>
      <c r="J30" s="86">
        <f t="shared" si="0"/>
        <v>0</v>
      </c>
      <c r="K30" s="4"/>
    </row>
    <row r="31" spans="1:11" s="9" customFormat="1" ht="30.75" customHeight="1" x14ac:dyDescent="0.2">
      <c r="A31" s="95">
        <f>'Information Sheet-COMPLETE 1st'!A38</f>
        <v>0</v>
      </c>
      <c r="B31" s="5">
        <f>'Information Sheet-COMPLETE 1st'!B38</f>
        <v>0</v>
      </c>
      <c r="C31" s="3"/>
      <c r="D31" s="85">
        <f t="shared" si="3"/>
        <v>0</v>
      </c>
      <c r="E31" s="85">
        <f t="shared" si="3"/>
        <v>0</v>
      </c>
      <c r="F31" s="82"/>
      <c r="G31" s="83"/>
      <c r="H31" s="84"/>
      <c r="I31" s="93">
        <f t="shared" si="2"/>
        <v>20</v>
      </c>
      <c r="J31" s="86">
        <f t="shared" si="0"/>
        <v>0</v>
      </c>
      <c r="K31" s="4"/>
    </row>
    <row r="32" spans="1:11" s="9" customFormat="1" ht="30.75" customHeight="1" x14ac:dyDescent="0.2">
      <c r="A32" s="95">
        <f>'Information Sheet-COMPLETE 1st'!A39</f>
        <v>0</v>
      </c>
      <c r="B32" s="5">
        <f>'Information Sheet-COMPLETE 1st'!B39</f>
        <v>0</v>
      </c>
      <c r="C32" s="3"/>
      <c r="D32" s="85">
        <f t="shared" si="3"/>
        <v>0</v>
      </c>
      <c r="E32" s="85">
        <f t="shared" si="3"/>
        <v>0</v>
      </c>
      <c r="F32" s="82"/>
      <c r="G32" s="83"/>
      <c r="H32" s="84"/>
      <c r="I32" s="93">
        <f t="shared" si="2"/>
        <v>20</v>
      </c>
      <c r="J32" s="86">
        <f t="shared" si="0"/>
        <v>0</v>
      </c>
      <c r="K32" s="4"/>
    </row>
    <row r="33" spans="1:11" s="9" customFormat="1" ht="30.75" customHeight="1" x14ac:dyDescent="0.2">
      <c r="A33" s="95">
        <f>'Information Sheet-COMPLETE 1st'!A40</f>
        <v>0</v>
      </c>
      <c r="B33" s="5">
        <f>'Information Sheet-COMPLETE 1st'!B40</f>
        <v>0</v>
      </c>
      <c r="C33" s="3"/>
      <c r="D33" s="85">
        <f t="shared" si="3"/>
        <v>0</v>
      </c>
      <c r="E33" s="85">
        <f t="shared" si="3"/>
        <v>0</v>
      </c>
      <c r="F33" s="82"/>
      <c r="G33" s="83"/>
      <c r="H33" s="84"/>
      <c r="I33" s="93">
        <f t="shared" si="2"/>
        <v>20</v>
      </c>
      <c r="J33" s="86">
        <f t="shared" si="0"/>
        <v>0</v>
      </c>
      <c r="K33" s="4"/>
    </row>
    <row r="34" spans="1:11" s="9" customFormat="1" ht="30.75" customHeight="1" x14ac:dyDescent="0.2">
      <c r="A34" s="95">
        <f>'Information Sheet-COMPLETE 1st'!A41</f>
        <v>0</v>
      </c>
      <c r="B34" s="5">
        <f>'Information Sheet-COMPLETE 1st'!B41</f>
        <v>0</v>
      </c>
      <c r="C34" s="3"/>
      <c r="D34" s="85">
        <f t="shared" si="3"/>
        <v>0</v>
      </c>
      <c r="E34" s="85">
        <f t="shared" si="3"/>
        <v>0</v>
      </c>
      <c r="F34" s="82"/>
      <c r="G34" s="83"/>
      <c r="H34" s="84"/>
      <c r="I34" s="93">
        <f t="shared" si="2"/>
        <v>20</v>
      </c>
      <c r="J34" s="86">
        <f t="shared" si="0"/>
        <v>0</v>
      </c>
      <c r="K34" s="4"/>
    </row>
    <row r="35" spans="1:11" s="9" customFormat="1" ht="30.75" customHeight="1" x14ac:dyDescent="0.2">
      <c r="A35" s="95">
        <f>'Information Sheet-COMPLETE 1st'!A42</f>
        <v>0</v>
      </c>
      <c r="B35" s="5">
        <f>'Information Sheet-COMPLETE 1st'!B42</f>
        <v>0</v>
      </c>
      <c r="C35" s="3"/>
      <c r="D35" s="85">
        <f t="shared" si="3"/>
        <v>0</v>
      </c>
      <c r="E35" s="85">
        <f t="shared" si="3"/>
        <v>0</v>
      </c>
      <c r="F35" s="82"/>
      <c r="G35" s="83"/>
      <c r="H35" s="84"/>
      <c r="I35" s="93">
        <f t="shared" si="2"/>
        <v>20</v>
      </c>
      <c r="J35" s="86">
        <f t="shared" si="0"/>
        <v>0</v>
      </c>
      <c r="K35" s="4"/>
    </row>
    <row r="36" spans="1:11" s="9" customFormat="1" ht="30.75" customHeight="1" x14ac:dyDescent="0.2">
      <c r="A36" s="95">
        <f>'Information Sheet-COMPLETE 1st'!A43</f>
        <v>0</v>
      </c>
      <c r="B36" s="5">
        <f>'Information Sheet-COMPLETE 1st'!B43</f>
        <v>0</v>
      </c>
      <c r="C36" s="3"/>
      <c r="D36" s="85">
        <f t="shared" si="3"/>
        <v>0</v>
      </c>
      <c r="E36" s="85">
        <f t="shared" si="3"/>
        <v>0</v>
      </c>
      <c r="F36" s="82"/>
      <c r="G36" s="83"/>
      <c r="H36" s="84"/>
      <c r="I36" s="93">
        <f t="shared" si="2"/>
        <v>20</v>
      </c>
      <c r="J36" s="86">
        <f t="shared" si="0"/>
        <v>0</v>
      </c>
      <c r="K36" s="4"/>
    </row>
    <row r="37" spans="1:11" s="9" customFormat="1" ht="30.75" customHeight="1" x14ac:dyDescent="0.2">
      <c r="A37" s="95">
        <f>'Information Sheet-COMPLETE 1st'!A44</f>
        <v>0</v>
      </c>
      <c r="B37" s="5">
        <f>'Information Sheet-COMPLETE 1st'!B44</f>
        <v>0</v>
      </c>
      <c r="C37" s="3"/>
      <c r="D37" s="85">
        <f t="shared" si="3"/>
        <v>0</v>
      </c>
      <c r="E37" s="85">
        <f t="shared" si="3"/>
        <v>0</v>
      </c>
      <c r="F37" s="82"/>
      <c r="G37" s="83"/>
      <c r="H37" s="84"/>
      <c r="I37" s="93">
        <f t="shared" si="2"/>
        <v>20</v>
      </c>
      <c r="J37" s="86">
        <f t="shared" si="0"/>
        <v>0</v>
      </c>
      <c r="K37" s="4"/>
    </row>
    <row r="38" spans="1:11" s="9" customFormat="1" ht="30.75" customHeight="1" x14ac:dyDescent="0.2">
      <c r="A38" s="95">
        <f>'Information Sheet-COMPLETE 1st'!A45</f>
        <v>0</v>
      </c>
      <c r="B38" s="5">
        <f>'Information Sheet-COMPLETE 1st'!B45</f>
        <v>0</v>
      </c>
      <c r="C38" s="3"/>
      <c r="D38" s="85">
        <f t="shared" si="3"/>
        <v>0</v>
      </c>
      <c r="E38" s="85">
        <f t="shared" si="3"/>
        <v>0</v>
      </c>
      <c r="F38" s="82"/>
      <c r="G38" s="83"/>
      <c r="H38" s="84"/>
      <c r="I38" s="93">
        <f t="shared" si="2"/>
        <v>20</v>
      </c>
      <c r="J38" s="86">
        <f t="shared" ref="J38:J69" si="4">IF(OR(G38&gt;19.99,G38&lt;13.71),0,H38*I38)</f>
        <v>0</v>
      </c>
      <c r="K38" s="4"/>
    </row>
    <row r="39" spans="1:11" s="9" customFormat="1" ht="30.75" customHeight="1" x14ac:dyDescent="0.2">
      <c r="A39" s="95">
        <f>'Information Sheet-COMPLETE 1st'!A46</f>
        <v>0</v>
      </c>
      <c r="B39" s="5">
        <f>'Information Sheet-COMPLETE 1st'!B46</f>
        <v>0</v>
      </c>
      <c r="C39" s="3"/>
      <c r="D39" s="85">
        <f t="shared" ref="D39:E54" si="5">D38</f>
        <v>0</v>
      </c>
      <c r="E39" s="85">
        <f t="shared" si="5"/>
        <v>0</v>
      </c>
      <c r="F39" s="82"/>
      <c r="G39" s="83"/>
      <c r="H39" s="84"/>
      <c r="I39" s="93">
        <f t="shared" si="2"/>
        <v>20</v>
      </c>
      <c r="J39" s="86">
        <f t="shared" si="4"/>
        <v>0</v>
      </c>
      <c r="K39" s="4"/>
    </row>
    <row r="40" spans="1:11" s="9" customFormat="1" ht="30.75" customHeight="1" x14ac:dyDescent="0.2">
      <c r="A40" s="95">
        <f>'Information Sheet-COMPLETE 1st'!A47</f>
        <v>0</v>
      </c>
      <c r="B40" s="5">
        <f>'Information Sheet-COMPLETE 1st'!B47</f>
        <v>0</v>
      </c>
      <c r="C40" s="3"/>
      <c r="D40" s="85">
        <f t="shared" si="5"/>
        <v>0</v>
      </c>
      <c r="E40" s="85">
        <f t="shared" si="5"/>
        <v>0</v>
      </c>
      <c r="F40" s="82"/>
      <c r="G40" s="83"/>
      <c r="H40" s="84"/>
      <c r="I40" s="93">
        <f t="shared" si="2"/>
        <v>20</v>
      </c>
      <c r="J40" s="86">
        <f t="shared" si="4"/>
        <v>0</v>
      </c>
      <c r="K40" s="4"/>
    </row>
    <row r="41" spans="1:11" s="9" customFormat="1" ht="30.75" customHeight="1" x14ac:dyDescent="0.2">
      <c r="A41" s="95">
        <f>'Information Sheet-COMPLETE 1st'!A48</f>
        <v>0</v>
      </c>
      <c r="B41" s="5">
        <f>'Information Sheet-COMPLETE 1st'!B48</f>
        <v>0</v>
      </c>
      <c r="C41" s="3"/>
      <c r="D41" s="85">
        <f t="shared" si="5"/>
        <v>0</v>
      </c>
      <c r="E41" s="85">
        <f t="shared" si="5"/>
        <v>0</v>
      </c>
      <c r="F41" s="82"/>
      <c r="G41" s="83"/>
      <c r="H41" s="84"/>
      <c r="I41" s="93">
        <f t="shared" si="2"/>
        <v>20</v>
      </c>
      <c r="J41" s="86">
        <f t="shared" si="4"/>
        <v>0</v>
      </c>
      <c r="K41" s="4"/>
    </row>
    <row r="42" spans="1:11" s="9" customFormat="1" ht="30.75" customHeight="1" x14ac:dyDescent="0.2">
      <c r="A42" s="95">
        <f>'Information Sheet-COMPLETE 1st'!A49</f>
        <v>0</v>
      </c>
      <c r="B42" s="5">
        <f>'Information Sheet-COMPLETE 1st'!B49</f>
        <v>0</v>
      </c>
      <c r="C42" s="3"/>
      <c r="D42" s="85">
        <f t="shared" si="5"/>
        <v>0</v>
      </c>
      <c r="E42" s="85">
        <f t="shared" si="5"/>
        <v>0</v>
      </c>
      <c r="F42" s="82"/>
      <c r="G42" s="83"/>
      <c r="H42" s="84"/>
      <c r="I42" s="93">
        <f t="shared" si="2"/>
        <v>20</v>
      </c>
      <c r="J42" s="86">
        <f t="shared" si="4"/>
        <v>0</v>
      </c>
      <c r="K42" s="4"/>
    </row>
    <row r="43" spans="1:11" s="9" customFormat="1" ht="30.75" customHeight="1" x14ac:dyDescent="0.2">
      <c r="A43" s="95">
        <f>'Information Sheet-COMPLETE 1st'!A50</f>
        <v>0</v>
      </c>
      <c r="B43" s="5">
        <f>'Information Sheet-COMPLETE 1st'!B50</f>
        <v>0</v>
      </c>
      <c r="C43" s="3"/>
      <c r="D43" s="85">
        <f t="shared" si="5"/>
        <v>0</v>
      </c>
      <c r="E43" s="85">
        <f t="shared" si="5"/>
        <v>0</v>
      </c>
      <c r="F43" s="82"/>
      <c r="G43" s="83"/>
      <c r="H43" s="84"/>
      <c r="I43" s="93">
        <f t="shared" si="2"/>
        <v>20</v>
      </c>
      <c r="J43" s="86">
        <f t="shared" si="4"/>
        <v>0</v>
      </c>
      <c r="K43" s="4"/>
    </row>
    <row r="44" spans="1:11" s="9" customFormat="1" ht="30.75" customHeight="1" x14ac:dyDescent="0.2">
      <c r="A44" s="95">
        <f>'Information Sheet-COMPLETE 1st'!A51</f>
        <v>0</v>
      </c>
      <c r="B44" s="5">
        <f>'Information Sheet-COMPLETE 1st'!B51</f>
        <v>0</v>
      </c>
      <c r="C44" s="3"/>
      <c r="D44" s="85">
        <f t="shared" si="5"/>
        <v>0</v>
      </c>
      <c r="E44" s="85">
        <f t="shared" si="5"/>
        <v>0</v>
      </c>
      <c r="F44" s="82"/>
      <c r="G44" s="83"/>
      <c r="H44" s="84"/>
      <c r="I44" s="93">
        <f t="shared" si="2"/>
        <v>20</v>
      </c>
      <c r="J44" s="86">
        <f t="shared" si="4"/>
        <v>0</v>
      </c>
      <c r="K44" s="4"/>
    </row>
    <row r="45" spans="1:11" s="9" customFormat="1" ht="30.75" customHeight="1" x14ac:dyDescent="0.2">
      <c r="A45" s="95">
        <f>'Information Sheet-COMPLETE 1st'!A52</f>
        <v>0</v>
      </c>
      <c r="B45" s="5">
        <f>'Information Sheet-COMPLETE 1st'!B52</f>
        <v>0</v>
      </c>
      <c r="C45" s="3"/>
      <c r="D45" s="85">
        <f t="shared" si="5"/>
        <v>0</v>
      </c>
      <c r="E45" s="85">
        <f t="shared" si="5"/>
        <v>0</v>
      </c>
      <c r="F45" s="82"/>
      <c r="G45" s="83"/>
      <c r="H45" s="84"/>
      <c r="I45" s="93">
        <f t="shared" si="2"/>
        <v>20</v>
      </c>
      <c r="J45" s="86">
        <f t="shared" si="4"/>
        <v>0</v>
      </c>
      <c r="K45" s="4"/>
    </row>
    <row r="46" spans="1:11" s="9" customFormat="1" ht="30.75" customHeight="1" x14ac:dyDescent="0.2">
      <c r="A46" s="95">
        <f>'Information Sheet-COMPLETE 1st'!A53</f>
        <v>0</v>
      </c>
      <c r="B46" s="5">
        <f>'Information Sheet-COMPLETE 1st'!B53</f>
        <v>0</v>
      </c>
      <c r="C46" s="3"/>
      <c r="D46" s="85">
        <f t="shared" si="5"/>
        <v>0</v>
      </c>
      <c r="E46" s="85">
        <f t="shared" si="5"/>
        <v>0</v>
      </c>
      <c r="F46" s="82"/>
      <c r="G46" s="83"/>
      <c r="H46" s="84"/>
      <c r="I46" s="93">
        <f t="shared" si="2"/>
        <v>20</v>
      </c>
      <c r="J46" s="86">
        <f t="shared" si="4"/>
        <v>0</v>
      </c>
      <c r="K46" s="4"/>
    </row>
    <row r="47" spans="1:11" s="9" customFormat="1" ht="30.75" customHeight="1" x14ac:dyDescent="0.2">
      <c r="A47" s="95">
        <f>'Information Sheet-COMPLETE 1st'!A54</f>
        <v>0</v>
      </c>
      <c r="B47" s="5">
        <f>'Information Sheet-COMPLETE 1st'!B54</f>
        <v>0</v>
      </c>
      <c r="C47" s="3"/>
      <c r="D47" s="85">
        <f t="shared" si="5"/>
        <v>0</v>
      </c>
      <c r="E47" s="85">
        <f t="shared" si="5"/>
        <v>0</v>
      </c>
      <c r="F47" s="82"/>
      <c r="G47" s="83"/>
      <c r="H47" s="84"/>
      <c r="I47" s="93">
        <f t="shared" si="2"/>
        <v>20</v>
      </c>
      <c r="J47" s="86">
        <f t="shared" si="4"/>
        <v>0</v>
      </c>
      <c r="K47" s="4"/>
    </row>
    <row r="48" spans="1:11" s="9" customFormat="1" ht="30.75" customHeight="1" x14ac:dyDescent="0.2">
      <c r="A48" s="95">
        <f>'Information Sheet-COMPLETE 1st'!A55</f>
        <v>0</v>
      </c>
      <c r="B48" s="5">
        <f>'Information Sheet-COMPLETE 1st'!B55</f>
        <v>0</v>
      </c>
      <c r="C48" s="3"/>
      <c r="D48" s="85">
        <f t="shared" si="5"/>
        <v>0</v>
      </c>
      <c r="E48" s="85">
        <f t="shared" si="5"/>
        <v>0</v>
      </c>
      <c r="F48" s="82"/>
      <c r="G48" s="83"/>
      <c r="H48" s="84"/>
      <c r="I48" s="93">
        <f t="shared" si="2"/>
        <v>20</v>
      </c>
      <c r="J48" s="86">
        <f t="shared" si="4"/>
        <v>0</v>
      </c>
      <c r="K48" s="4"/>
    </row>
    <row r="49" spans="1:11" s="9" customFormat="1" ht="30.75" customHeight="1" x14ac:dyDescent="0.2">
      <c r="A49" s="95">
        <f>'Information Sheet-COMPLETE 1st'!A56</f>
        <v>0</v>
      </c>
      <c r="B49" s="5">
        <f>'Information Sheet-COMPLETE 1st'!B56</f>
        <v>0</v>
      </c>
      <c r="C49" s="3"/>
      <c r="D49" s="85">
        <f t="shared" si="5"/>
        <v>0</v>
      </c>
      <c r="E49" s="85">
        <f t="shared" si="5"/>
        <v>0</v>
      </c>
      <c r="F49" s="82"/>
      <c r="G49" s="83"/>
      <c r="H49" s="84"/>
      <c r="I49" s="93">
        <f t="shared" si="2"/>
        <v>20</v>
      </c>
      <c r="J49" s="86">
        <f t="shared" si="4"/>
        <v>0</v>
      </c>
      <c r="K49" s="4"/>
    </row>
    <row r="50" spans="1:11" s="9" customFormat="1" ht="30.75" customHeight="1" x14ac:dyDescent="0.2">
      <c r="A50" s="95">
        <f>'Information Sheet-COMPLETE 1st'!A57</f>
        <v>0</v>
      </c>
      <c r="B50" s="5">
        <f>'Information Sheet-COMPLETE 1st'!B57</f>
        <v>0</v>
      </c>
      <c r="C50" s="3"/>
      <c r="D50" s="85">
        <f t="shared" si="5"/>
        <v>0</v>
      </c>
      <c r="E50" s="85">
        <f t="shared" si="5"/>
        <v>0</v>
      </c>
      <c r="F50" s="82"/>
      <c r="G50" s="83"/>
      <c r="H50" s="84"/>
      <c r="I50" s="93">
        <f t="shared" si="2"/>
        <v>20</v>
      </c>
      <c r="J50" s="86">
        <f t="shared" si="4"/>
        <v>0</v>
      </c>
      <c r="K50" s="4"/>
    </row>
    <row r="51" spans="1:11" s="9" customFormat="1" ht="30.75" customHeight="1" x14ac:dyDescent="0.2">
      <c r="A51" s="95">
        <f>'Information Sheet-COMPLETE 1st'!A58</f>
        <v>0</v>
      </c>
      <c r="B51" s="5">
        <f>'Information Sheet-COMPLETE 1st'!B58</f>
        <v>0</v>
      </c>
      <c r="C51" s="3"/>
      <c r="D51" s="85">
        <f t="shared" si="5"/>
        <v>0</v>
      </c>
      <c r="E51" s="85">
        <f t="shared" si="5"/>
        <v>0</v>
      </c>
      <c r="F51" s="82"/>
      <c r="G51" s="83"/>
      <c r="H51" s="84"/>
      <c r="I51" s="93">
        <f t="shared" si="2"/>
        <v>20</v>
      </c>
      <c r="J51" s="86">
        <f t="shared" si="4"/>
        <v>0</v>
      </c>
      <c r="K51" s="4"/>
    </row>
    <row r="52" spans="1:11" s="9" customFormat="1" ht="30.75" customHeight="1" x14ac:dyDescent="0.2">
      <c r="A52" s="95">
        <f>'Information Sheet-COMPLETE 1st'!A59</f>
        <v>0</v>
      </c>
      <c r="B52" s="5">
        <f>'Information Sheet-COMPLETE 1st'!B59</f>
        <v>0</v>
      </c>
      <c r="C52" s="3"/>
      <c r="D52" s="85">
        <f t="shared" si="5"/>
        <v>0</v>
      </c>
      <c r="E52" s="85">
        <f t="shared" si="5"/>
        <v>0</v>
      </c>
      <c r="F52" s="82"/>
      <c r="G52" s="83"/>
      <c r="H52" s="84"/>
      <c r="I52" s="93">
        <f t="shared" si="2"/>
        <v>20</v>
      </c>
      <c r="J52" s="86">
        <f t="shared" si="4"/>
        <v>0</v>
      </c>
      <c r="K52" s="4"/>
    </row>
    <row r="53" spans="1:11" s="9" customFormat="1" ht="30.75" customHeight="1" x14ac:dyDescent="0.2">
      <c r="A53" s="95">
        <f>'Information Sheet-COMPLETE 1st'!A60</f>
        <v>0</v>
      </c>
      <c r="B53" s="5">
        <f>'Information Sheet-COMPLETE 1st'!B60</f>
        <v>0</v>
      </c>
      <c r="C53" s="3"/>
      <c r="D53" s="85">
        <f t="shared" si="5"/>
        <v>0</v>
      </c>
      <c r="E53" s="85">
        <f t="shared" si="5"/>
        <v>0</v>
      </c>
      <c r="F53" s="82"/>
      <c r="G53" s="83"/>
      <c r="H53" s="84"/>
      <c r="I53" s="93">
        <f t="shared" si="2"/>
        <v>20</v>
      </c>
      <c r="J53" s="86">
        <f t="shared" si="4"/>
        <v>0</v>
      </c>
      <c r="K53" s="4"/>
    </row>
    <row r="54" spans="1:11" s="9" customFormat="1" ht="30.75" customHeight="1" x14ac:dyDescent="0.2">
      <c r="A54" s="95">
        <f>'Information Sheet-COMPLETE 1st'!A61</f>
        <v>0</v>
      </c>
      <c r="B54" s="5">
        <f>'Information Sheet-COMPLETE 1st'!B61</f>
        <v>0</v>
      </c>
      <c r="C54" s="3"/>
      <c r="D54" s="85">
        <f t="shared" si="5"/>
        <v>0</v>
      </c>
      <c r="E54" s="85">
        <f t="shared" si="5"/>
        <v>0</v>
      </c>
      <c r="F54" s="82"/>
      <c r="G54" s="83"/>
      <c r="H54" s="84"/>
      <c r="I54" s="93">
        <f t="shared" si="2"/>
        <v>20</v>
      </c>
      <c r="J54" s="86">
        <f t="shared" si="4"/>
        <v>0</v>
      </c>
      <c r="K54" s="4"/>
    </row>
    <row r="55" spans="1:11" s="9" customFormat="1" ht="30.75" customHeight="1" x14ac:dyDescent="0.2">
      <c r="A55" s="95">
        <f>'Information Sheet-COMPLETE 1st'!A62</f>
        <v>0</v>
      </c>
      <c r="B55" s="5">
        <f>'Information Sheet-COMPLETE 1st'!B62</f>
        <v>0</v>
      </c>
      <c r="C55" s="3"/>
      <c r="D55" s="85">
        <f t="shared" ref="D55:E70" si="6">D54</f>
        <v>0</v>
      </c>
      <c r="E55" s="85">
        <f t="shared" si="6"/>
        <v>0</v>
      </c>
      <c r="F55" s="82"/>
      <c r="G55" s="83"/>
      <c r="H55" s="84"/>
      <c r="I55" s="93">
        <f t="shared" si="2"/>
        <v>20</v>
      </c>
      <c r="J55" s="86">
        <f t="shared" si="4"/>
        <v>0</v>
      </c>
      <c r="K55" s="4"/>
    </row>
    <row r="56" spans="1:11" s="9" customFormat="1" ht="30.75" customHeight="1" x14ac:dyDescent="0.2">
      <c r="A56" s="95">
        <f>'Information Sheet-COMPLETE 1st'!A63</f>
        <v>0</v>
      </c>
      <c r="B56" s="5">
        <f>'Information Sheet-COMPLETE 1st'!B63</f>
        <v>0</v>
      </c>
      <c r="C56" s="3"/>
      <c r="D56" s="85">
        <f t="shared" si="6"/>
        <v>0</v>
      </c>
      <c r="E56" s="85">
        <f t="shared" si="6"/>
        <v>0</v>
      </c>
      <c r="F56" s="82"/>
      <c r="G56" s="83"/>
      <c r="H56" s="84"/>
      <c r="I56" s="93">
        <f t="shared" si="2"/>
        <v>20</v>
      </c>
      <c r="J56" s="86">
        <f t="shared" si="4"/>
        <v>0</v>
      </c>
      <c r="K56" s="4"/>
    </row>
    <row r="57" spans="1:11" s="9" customFormat="1" ht="30.75" customHeight="1" x14ac:dyDescent="0.2">
      <c r="A57" s="95">
        <f>'Information Sheet-COMPLETE 1st'!A64</f>
        <v>0</v>
      </c>
      <c r="B57" s="5">
        <f>'Information Sheet-COMPLETE 1st'!B64</f>
        <v>0</v>
      </c>
      <c r="C57" s="3"/>
      <c r="D57" s="85">
        <f t="shared" si="6"/>
        <v>0</v>
      </c>
      <c r="E57" s="85">
        <f t="shared" si="6"/>
        <v>0</v>
      </c>
      <c r="F57" s="82"/>
      <c r="G57" s="83"/>
      <c r="H57" s="84"/>
      <c r="I57" s="93">
        <f t="shared" si="2"/>
        <v>20</v>
      </c>
      <c r="J57" s="86">
        <f t="shared" si="4"/>
        <v>0</v>
      </c>
      <c r="K57" s="4"/>
    </row>
    <row r="58" spans="1:11" s="9" customFormat="1" ht="30.75" customHeight="1" x14ac:dyDescent="0.2">
      <c r="A58" s="95">
        <f>'Information Sheet-COMPLETE 1st'!A65</f>
        <v>0</v>
      </c>
      <c r="B58" s="5">
        <f>'Information Sheet-COMPLETE 1st'!B65</f>
        <v>0</v>
      </c>
      <c r="C58" s="3"/>
      <c r="D58" s="85">
        <f t="shared" si="6"/>
        <v>0</v>
      </c>
      <c r="E58" s="85">
        <f t="shared" si="6"/>
        <v>0</v>
      </c>
      <c r="F58" s="82"/>
      <c r="G58" s="83"/>
      <c r="H58" s="84"/>
      <c r="I58" s="93">
        <f t="shared" si="2"/>
        <v>20</v>
      </c>
      <c r="J58" s="86">
        <f t="shared" si="4"/>
        <v>0</v>
      </c>
      <c r="K58" s="4"/>
    </row>
    <row r="59" spans="1:11" s="9" customFormat="1" ht="30.75" customHeight="1" x14ac:dyDescent="0.2">
      <c r="A59" s="95">
        <f>'Information Sheet-COMPLETE 1st'!A66</f>
        <v>0</v>
      </c>
      <c r="B59" s="5">
        <f>'Information Sheet-COMPLETE 1st'!B66</f>
        <v>0</v>
      </c>
      <c r="C59" s="3"/>
      <c r="D59" s="85">
        <f t="shared" si="6"/>
        <v>0</v>
      </c>
      <c r="E59" s="85">
        <f t="shared" si="6"/>
        <v>0</v>
      </c>
      <c r="F59" s="82"/>
      <c r="G59" s="83"/>
      <c r="H59" s="84"/>
      <c r="I59" s="93">
        <f t="shared" si="2"/>
        <v>20</v>
      </c>
      <c r="J59" s="86">
        <f t="shared" si="4"/>
        <v>0</v>
      </c>
      <c r="K59" s="4"/>
    </row>
    <row r="60" spans="1:11" s="9" customFormat="1" ht="30.75" customHeight="1" x14ac:dyDescent="0.2">
      <c r="A60" s="95">
        <f>'Information Sheet-COMPLETE 1st'!A67</f>
        <v>0</v>
      </c>
      <c r="B60" s="5">
        <f>'Information Sheet-COMPLETE 1st'!B67</f>
        <v>0</v>
      </c>
      <c r="C60" s="3"/>
      <c r="D60" s="85">
        <f t="shared" si="6"/>
        <v>0</v>
      </c>
      <c r="E60" s="85">
        <f t="shared" si="6"/>
        <v>0</v>
      </c>
      <c r="F60" s="82"/>
      <c r="G60" s="83"/>
      <c r="H60" s="84"/>
      <c r="I60" s="93">
        <f t="shared" si="2"/>
        <v>20</v>
      </c>
      <c r="J60" s="86">
        <f t="shared" si="4"/>
        <v>0</v>
      </c>
      <c r="K60" s="4"/>
    </row>
    <row r="61" spans="1:11" s="9" customFormat="1" ht="30.75" customHeight="1" x14ac:dyDescent="0.2">
      <c r="A61" s="95">
        <f>'Information Sheet-COMPLETE 1st'!A68</f>
        <v>0</v>
      </c>
      <c r="B61" s="5">
        <f>'Information Sheet-COMPLETE 1st'!B68</f>
        <v>0</v>
      </c>
      <c r="C61" s="3"/>
      <c r="D61" s="85">
        <f t="shared" si="6"/>
        <v>0</v>
      </c>
      <c r="E61" s="85">
        <f t="shared" si="6"/>
        <v>0</v>
      </c>
      <c r="F61" s="82"/>
      <c r="G61" s="83"/>
      <c r="H61" s="84"/>
      <c r="I61" s="93">
        <f t="shared" si="2"/>
        <v>20</v>
      </c>
      <c r="J61" s="86">
        <f t="shared" si="4"/>
        <v>0</v>
      </c>
      <c r="K61" s="4"/>
    </row>
    <row r="62" spans="1:11" s="9" customFormat="1" ht="30.75" customHeight="1" x14ac:dyDescent="0.2">
      <c r="A62" s="95">
        <f>'Information Sheet-COMPLETE 1st'!A69</f>
        <v>0</v>
      </c>
      <c r="B62" s="5">
        <f>'Information Sheet-COMPLETE 1st'!B69</f>
        <v>0</v>
      </c>
      <c r="C62" s="3"/>
      <c r="D62" s="85">
        <f t="shared" si="6"/>
        <v>0</v>
      </c>
      <c r="E62" s="85">
        <f t="shared" si="6"/>
        <v>0</v>
      </c>
      <c r="F62" s="82"/>
      <c r="G62" s="83"/>
      <c r="H62" s="84"/>
      <c r="I62" s="93">
        <f t="shared" si="2"/>
        <v>20</v>
      </c>
      <c r="J62" s="86">
        <f t="shared" si="4"/>
        <v>0</v>
      </c>
      <c r="K62" s="4"/>
    </row>
    <row r="63" spans="1:11" s="9" customFormat="1" ht="30.75" customHeight="1" x14ac:dyDescent="0.2">
      <c r="A63" s="95">
        <f>'Information Sheet-COMPLETE 1st'!A70</f>
        <v>0</v>
      </c>
      <c r="B63" s="5">
        <f>'Information Sheet-COMPLETE 1st'!B70</f>
        <v>0</v>
      </c>
      <c r="C63" s="3"/>
      <c r="D63" s="85">
        <f t="shared" si="6"/>
        <v>0</v>
      </c>
      <c r="E63" s="85">
        <f t="shared" si="6"/>
        <v>0</v>
      </c>
      <c r="F63" s="82"/>
      <c r="G63" s="83"/>
      <c r="H63" s="84"/>
      <c r="I63" s="93">
        <f t="shared" si="2"/>
        <v>20</v>
      </c>
      <c r="J63" s="86">
        <f t="shared" si="4"/>
        <v>0</v>
      </c>
      <c r="K63" s="4"/>
    </row>
    <row r="64" spans="1:11" s="9" customFormat="1" ht="30.75" customHeight="1" x14ac:dyDescent="0.2">
      <c r="A64" s="95">
        <f>'Information Sheet-COMPLETE 1st'!A71</f>
        <v>0</v>
      </c>
      <c r="B64" s="5">
        <f>'Information Sheet-COMPLETE 1st'!B71</f>
        <v>0</v>
      </c>
      <c r="C64" s="3"/>
      <c r="D64" s="85">
        <f t="shared" si="6"/>
        <v>0</v>
      </c>
      <c r="E64" s="85">
        <f t="shared" si="6"/>
        <v>0</v>
      </c>
      <c r="F64" s="82"/>
      <c r="G64" s="83"/>
      <c r="H64" s="84"/>
      <c r="I64" s="93">
        <f t="shared" si="2"/>
        <v>20</v>
      </c>
      <c r="J64" s="86">
        <f t="shared" si="4"/>
        <v>0</v>
      </c>
      <c r="K64" s="4"/>
    </row>
    <row r="65" spans="1:11" s="9" customFormat="1" ht="30.75" customHeight="1" x14ac:dyDescent="0.2">
      <c r="A65" s="95">
        <f>'Information Sheet-COMPLETE 1st'!A72</f>
        <v>0</v>
      </c>
      <c r="B65" s="5">
        <f>'Information Sheet-COMPLETE 1st'!B72</f>
        <v>0</v>
      </c>
      <c r="C65" s="3"/>
      <c r="D65" s="85">
        <f t="shared" si="6"/>
        <v>0</v>
      </c>
      <c r="E65" s="85">
        <f t="shared" si="6"/>
        <v>0</v>
      </c>
      <c r="F65" s="82"/>
      <c r="G65" s="83"/>
      <c r="H65" s="84"/>
      <c r="I65" s="93">
        <f t="shared" si="2"/>
        <v>20</v>
      </c>
      <c r="J65" s="86">
        <f t="shared" si="4"/>
        <v>0</v>
      </c>
      <c r="K65" s="4"/>
    </row>
    <row r="66" spans="1:11" s="9" customFormat="1" ht="30.75" customHeight="1" x14ac:dyDescent="0.2">
      <c r="A66" s="95">
        <f>'Information Sheet-COMPLETE 1st'!A73</f>
        <v>0</v>
      </c>
      <c r="B66" s="5">
        <f>'Information Sheet-COMPLETE 1st'!B73</f>
        <v>0</v>
      </c>
      <c r="C66" s="3"/>
      <c r="D66" s="85">
        <f t="shared" si="6"/>
        <v>0</v>
      </c>
      <c r="E66" s="85">
        <f t="shared" si="6"/>
        <v>0</v>
      </c>
      <c r="F66" s="82"/>
      <c r="G66" s="83"/>
      <c r="H66" s="84"/>
      <c r="I66" s="93">
        <f t="shared" si="2"/>
        <v>20</v>
      </c>
      <c r="J66" s="86">
        <f t="shared" si="4"/>
        <v>0</v>
      </c>
      <c r="K66" s="4"/>
    </row>
    <row r="67" spans="1:11" s="9" customFormat="1" ht="30.75" customHeight="1" x14ac:dyDescent="0.2">
      <c r="A67" s="95">
        <f>'Information Sheet-COMPLETE 1st'!A74</f>
        <v>0</v>
      </c>
      <c r="B67" s="5">
        <f>'Information Sheet-COMPLETE 1st'!B74</f>
        <v>0</v>
      </c>
      <c r="C67" s="3"/>
      <c r="D67" s="85">
        <f t="shared" si="6"/>
        <v>0</v>
      </c>
      <c r="E67" s="85">
        <f t="shared" si="6"/>
        <v>0</v>
      </c>
      <c r="F67" s="82"/>
      <c r="G67" s="83"/>
      <c r="H67" s="84"/>
      <c r="I67" s="93">
        <f t="shared" si="2"/>
        <v>20</v>
      </c>
      <c r="J67" s="86">
        <f t="shared" si="4"/>
        <v>0</v>
      </c>
      <c r="K67" s="4"/>
    </row>
    <row r="68" spans="1:11" s="9" customFormat="1" ht="30.75" customHeight="1" x14ac:dyDescent="0.2">
      <c r="A68" s="95">
        <f>'Information Sheet-COMPLETE 1st'!A75</f>
        <v>0</v>
      </c>
      <c r="B68" s="5">
        <f>'Information Sheet-COMPLETE 1st'!B75</f>
        <v>0</v>
      </c>
      <c r="C68" s="3"/>
      <c r="D68" s="85">
        <f t="shared" si="6"/>
        <v>0</v>
      </c>
      <c r="E68" s="85">
        <f t="shared" si="6"/>
        <v>0</v>
      </c>
      <c r="F68" s="82"/>
      <c r="G68" s="83"/>
      <c r="H68" s="84"/>
      <c r="I68" s="93">
        <f t="shared" si="2"/>
        <v>20</v>
      </c>
      <c r="J68" s="86">
        <f t="shared" si="4"/>
        <v>0</v>
      </c>
      <c r="K68" s="4"/>
    </row>
    <row r="69" spans="1:11" s="9" customFormat="1" ht="30.75" customHeight="1" x14ac:dyDescent="0.2">
      <c r="A69" s="95">
        <f>'Information Sheet-COMPLETE 1st'!A76</f>
        <v>0</v>
      </c>
      <c r="B69" s="5">
        <f>'Information Sheet-COMPLETE 1st'!B76</f>
        <v>0</v>
      </c>
      <c r="C69" s="3"/>
      <c r="D69" s="85">
        <f t="shared" si="6"/>
        <v>0</v>
      </c>
      <c r="E69" s="85">
        <f t="shared" si="6"/>
        <v>0</v>
      </c>
      <c r="F69" s="82"/>
      <c r="G69" s="83"/>
      <c r="H69" s="84"/>
      <c r="I69" s="93">
        <f t="shared" si="2"/>
        <v>20</v>
      </c>
      <c r="J69" s="86">
        <f t="shared" si="4"/>
        <v>0</v>
      </c>
      <c r="K69" s="4"/>
    </row>
    <row r="70" spans="1:11" s="9" customFormat="1" ht="30.75" customHeight="1" x14ac:dyDescent="0.2">
      <c r="A70" s="95">
        <f>'Information Sheet-COMPLETE 1st'!A77</f>
        <v>0</v>
      </c>
      <c r="B70" s="5">
        <f>'Information Sheet-COMPLETE 1st'!B77</f>
        <v>0</v>
      </c>
      <c r="C70" s="3"/>
      <c r="D70" s="85">
        <f t="shared" si="6"/>
        <v>0</v>
      </c>
      <c r="E70" s="85">
        <f t="shared" si="6"/>
        <v>0</v>
      </c>
      <c r="F70" s="82"/>
      <c r="G70" s="83"/>
      <c r="H70" s="84"/>
      <c r="I70" s="93">
        <f t="shared" si="2"/>
        <v>20</v>
      </c>
      <c r="J70" s="86">
        <f t="shared" ref="J70:J101" si="7">IF(OR(G70&gt;19.99,G70&lt;13.71),0,H70*I70)</f>
        <v>0</v>
      </c>
      <c r="K70" s="4"/>
    </row>
    <row r="71" spans="1:11" s="9" customFormat="1" ht="30.75" customHeight="1" x14ac:dyDescent="0.2">
      <c r="A71" s="95">
        <f>'Information Sheet-COMPLETE 1st'!A78</f>
        <v>0</v>
      </c>
      <c r="B71" s="5">
        <f>'Information Sheet-COMPLETE 1st'!B78</f>
        <v>0</v>
      </c>
      <c r="C71" s="3"/>
      <c r="D71" s="85">
        <f t="shared" ref="D71:E86" si="8">D70</f>
        <v>0</v>
      </c>
      <c r="E71" s="85">
        <f t="shared" si="8"/>
        <v>0</v>
      </c>
      <c r="F71" s="82"/>
      <c r="G71" s="83"/>
      <c r="H71" s="84"/>
      <c r="I71" s="93">
        <f t="shared" si="2"/>
        <v>20</v>
      </c>
      <c r="J71" s="86">
        <f t="shared" si="7"/>
        <v>0</v>
      </c>
      <c r="K71" s="4"/>
    </row>
    <row r="72" spans="1:11" s="9" customFormat="1" ht="30.75" customHeight="1" x14ac:dyDescent="0.2">
      <c r="A72" s="95">
        <f>'Information Sheet-COMPLETE 1st'!A79</f>
        <v>0</v>
      </c>
      <c r="B72" s="5">
        <f>'Information Sheet-COMPLETE 1st'!B79</f>
        <v>0</v>
      </c>
      <c r="C72" s="3"/>
      <c r="D72" s="85">
        <f t="shared" si="8"/>
        <v>0</v>
      </c>
      <c r="E72" s="85">
        <f t="shared" si="8"/>
        <v>0</v>
      </c>
      <c r="F72" s="82"/>
      <c r="G72" s="83"/>
      <c r="H72" s="84"/>
      <c r="I72" s="93">
        <f t="shared" si="2"/>
        <v>20</v>
      </c>
      <c r="J72" s="86">
        <f t="shared" si="7"/>
        <v>0</v>
      </c>
      <c r="K72" s="4"/>
    </row>
    <row r="73" spans="1:11" s="9" customFormat="1" ht="30.75" customHeight="1" x14ac:dyDescent="0.2">
      <c r="A73" s="95">
        <f>'Information Sheet-COMPLETE 1st'!A80</f>
        <v>0</v>
      </c>
      <c r="B73" s="5">
        <f>'Information Sheet-COMPLETE 1st'!B80</f>
        <v>0</v>
      </c>
      <c r="C73" s="3"/>
      <c r="D73" s="85">
        <f t="shared" si="8"/>
        <v>0</v>
      </c>
      <c r="E73" s="85">
        <f t="shared" si="8"/>
        <v>0</v>
      </c>
      <c r="F73" s="82"/>
      <c r="G73" s="83"/>
      <c r="H73" s="84"/>
      <c r="I73" s="93">
        <f t="shared" si="2"/>
        <v>20</v>
      </c>
      <c r="J73" s="86">
        <f t="shared" si="7"/>
        <v>0</v>
      </c>
      <c r="K73" s="4"/>
    </row>
    <row r="74" spans="1:11" s="9" customFormat="1" ht="30.75" customHeight="1" x14ac:dyDescent="0.2">
      <c r="A74" s="95">
        <f>'Information Sheet-COMPLETE 1st'!A81</f>
        <v>0</v>
      </c>
      <c r="B74" s="5">
        <f>'Information Sheet-COMPLETE 1st'!B81</f>
        <v>0</v>
      </c>
      <c r="C74" s="3"/>
      <c r="D74" s="85">
        <f t="shared" si="8"/>
        <v>0</v>
      </c>
      <c r="E74" s="85">
        <f t="shared" si="8"/>
        <v>0</v>
      </c>
      <c r="F74" s="82"/>
      <c r="G74" s="83"/>
      <c r="H74" s="84"/>
      <c r="I74" s="93">
        <f t="shared" ref="I74:I106" si="9">20-G74</f>
        <v>20</v>
      </c>
      <c r="J74" s="86">
        <f t="shared" si="7"/>
        <v>0</v>
      </c>
      <c r="K74" s="4"/>
    </row>
    <row r="75" spans="1:11" s="9" customFormat="1" ht="30.75" customHeight="1" x14ac:dyDescent="0.2">
      <c r="A75" s="95">
        <f>'Information Sheet-COMPLETE 1st'!A82</f>
        <v>0</v>
      </c>
      <c r="B75" s="5">
        <f>'Information Sheet-COMPLETE 1st'!B82</f>
        <v>0</v>
      </c>
      <c r="C75" s="3"/>
      <c r="D75" s="85">
        <f t="shared" si="8"/>
        <v>0</v>
      </c>
      <c r="E75" s="85">
        <f t="shared" si="8"/>
        <v>0</v>
      </c>
      <c r="F75" s="82"/>
      <c r="G75" s="83"/>
      <c r="H75" s="84"/>
      <c r="I75" s="93">
        <f t="shared" si="9"/>
        <v>20</v>
      </c>
      <c r="J75" s="86">
        <f t="shared" si="7"/>
        <v>0</v>
      </c>
      <c r="K75" s="4"/>
    </row>
    <row r="76" spans="1:11" s="9" customFormat="1" ht="30.75" customHeight="1" x14ac:dyDescent="0.2">
      <c r="A76" s="95">
        <f>'Information Sheet-COMPLETE 1st'!A83</f>
        <v>0</v>
      </c>
      <c r="B76" s="5">
        <f>'Information Sheet-COMPLETE 1st'!B83</f>
        <v>0</v>
      </c>
      <c r="C76" s="3"/>
      <c r="D76" s="85">
        <f t="shared" si="8"/>
        <v>0</v>
      </c>
      <c r="E76" s="85">
        <f t="shared" si="8"/>
        <v>0</v>
      </c>
      <c r="F76" s="82"/>
      <c r="G76" s="83"/>
      <c r="H76" s="84"/>
      <c r="I76" s="93">
        <f t="shared" si="9"/>
        <v>20</v>
      </c>
      <c r="J76" s="86">
        <f t="shared" si="7"/>
        <v>0</v>
      </c>
      <c r="K76" s="4"/>
    </row>
    <row r="77" spans="1:11" s="9" customFormat="1" ht="30.75" customHeight="1" x14ac:dyDescent="0.2">
      <c r="A77" s="95">
        <f>'Information Sheet-COMPLETE 1st'!A84</f>
        <v>0</v>
      </c>
      <c r="B77" s="5">
        <f>'Information Sheet-COMPLETE 1st'!B84</f>
        <v>0</v>
      </c>
      <c r="C77" s="3"/>
      <c r="D77" s="85">
        <f t="shared" si="8"/>
        <v>0</v>
      </c>
      <c r="E77" s="85">
        <f t="shared" si="8"/>
        <v>0</v>
      </c>
      <c r="F77" s="82"/>
      <c r="G77" s="83"/>
      <c r="H77" s="84"/>
      <c r="I77" s="93">
        <f t="shared" si="9"/>
        <v>20</v>
      </c>
      <c r="J77" s="86">
        <f t="shared" si="7"/>
        <v>0</v>
      </c>
      <c r="K77" s="4"/>
    </row>
    <row r="78" spans="1:11" s="9" customFormat="1" ht="30.75" customHeight="1" x14ac:dyDescent="0.2">
      <c r="A78" s="95">
        <f>'Information Sheet-COMPLETE 1st'!A85</f>
        <v>0</v>
      </c>
      <c r="B78" s="5">
        <f>'Information Sheet-COMPLETE 1st'!B85</f>
        <v>0</v>
      </c>
      <c r="C78" s="3"/>
      <c r="D78" s="85">
        <f t="shared" si="8"/>
        <v>0</v>
      </c>
      <c r="E78" s="85">
        <f t="shared" si="8"/>
        <v>0</v>
      </c>
      <c r="F78" s="82"/>
      <c r="G78" s="83"/>
      <c r="H78" s="84"/>
      <c r="I78" s="93">
        <f t="shared" si="9"/>
        <v>20</v>
      </c>
      <c r="J78" s="86">
        <f t="shared" si="7"/>
        <v>0</v>
      </c>
      <c r="K78" s="4"/>
    </row>
    <row r="79" spans="1:11" s="9" customFormat="1" ht="30.75" customHeight="1" x14ac:dyDescent="0.2">
      <c r="A79" s="95">
        <f>'Information Sheet-COMPLETE 1st'!A86</f>
        <v>0</v>
      </c>
      <c r="B79" s="5">
        <f>'Information Sheet-COMPLETE 1st'!B86</f>
        <v>0</v>
      </c>
      <c r="C79" s="3"/>
      <c r="D79" s="85">
        <f t="shared" si="8"/>
        <v>0</v>
      </c>
      <c r="E79" s="85">
        <f t="shared" si="8"/>
        <v>0</v>
      </c>
      <c r="F79" s="82"/>
      <c r="G79" s="83"/>
      <c r="H79" s="84"/>
      <c r="I79" s="93">
        <f t="shared" si="9"/>
        <v>20</v>
      </c>
      <c r="J79" s="86">
        <f t="shared" si="7"/>
        <v>0</v>
      </c>
      <c r="K79" s="4"/>
    </row>
    <row r="80" spans="1:11" s="9" customFormat="1" ht="30.75" customHeight="1" x14ac:dyDescent="0.2">
      <c r="A80" s="95">
        <f>'Information Sheet-COMPLETE 1st'!A87</f>
        <v>0</v>
      </c>
      <c r="B80" s="5">
        <f>'Information Sheet-COMPLETE 1st'!B87</f>
        <v>0</v>
      </c>
      <c r="C80" s="3"/>
      <c r="D80" s="85">
        <f t="shared" si="8"/>
        <v>0</v>
      </c>
      <c r="E80" s="85">
        <f t="shared" si="8"/>
        <v>0</v>
      </c>
      <c r="F80" s="82"/>
      <c r="G80" s="83"/>
      <c r="H80" s="84"/>
      <c r="I80" s="93">
        <f t="shared" si="9"/>
        <v>20</v>
      </c>
      <c r="J80" s="86">
        <f t="shared" si="7"/>
        <v>0</v>
      </c>
      <c r="K80" s="4"/>
    </row>
    <row r="81" spans="1:11" s="9" customFormat="1" ht="30.75" customHeight="1" x14ac:dyDescent="0.2">
      <c r="A81" s="95">
        <f>'Information Sheet-COMPLETE 1st'!A88</f>
        <v>0</v>
      </c>
      <c r="B81" s="5">
        <f>'Information Sheet-COMPLETE 1st'!B88</f>
        <v>0</v>
      </c>
      <c r="C81" s="3"/>
      <c r="D81" s="85">
        <f t="shared" si="8"/>
        <v>0</v>
      </c>
      <c r="E81" s="85">
        <f t="shared" si="8"/>
        <v>0</v>
      </c>
      <c r="F81" s="82"/>
      <c r="G81" s="83"/>
      <c r="H81" s="84"/>
      <c r="I81" s="93">
        <f t="shared" si="9"/>
        <v>20</v>
      </c>
      <c r="J81" s="86">
        <f t="shared" si="7"/>
        <v>0</v>
      </c>
      <c r="K81" s="4"/>
    </row>
    <row r="82" spans="1:11" s="9" customFormat="1" ht="30.75" customHeight="1" x14ac:dyDescent="0.2">
      <c r="A82" s="95">
        <f>'Information Sheet-COMPLETE 1st'!A89</f>
        <v>0</v>
      </c>
      <c r="B82" s="5">
        <f>'Information Sheet-COMPLETE 1st'!B89</f>
        <v>0</v>
      </c>
      <c r="C82" s="3"/>
      <c r="D82" s="85">
        <f t="shared" si="8"/>
        <v>0</v>
      </c>
      <c r="E82" s="85">
        <f t="shared" si="8"/>
        <v>0</v>
      </c>
      <c r="F82" s="82"/>
      <c r="G82" s="83"/>
      <c r="H82" s="84"/>
      <c r="I82" s="93">
        <f t="shared" si="9"/>
        <v>20</v>
      </c>
      <c r="J82" s="86">
        <f t="shared" si="7"/>
        <v>0</v>
      </c>
      <c r="K82" s="4"/>
    </row>
    <row r="83" spans="1:11" s="9" customFormat="1" ht="30.75" customHeight="1" x14ac:dyDescent="0.2">
      <c r="A83" s="95">
        <f>'Information Sheet-COMPLETE 1st'!A90</f>
        <v>0</v>
      </c>
      <c r="B83" s="5">
        <f>'Information Sheet-COMPLETE 1st'!B90</f>
        <v>0</v>
      </c>
      <c r="C83" s="3"/>
      <c r="D83" s="85">
        <f t="shared" si="8"/>
        <v>0</v>
      </c>
      <c r="E83" s="85">
        <f t="shared" si="8"/>
        <v>0</v>
      </c>
      <c r="F83" s="82"/>
      <c r="G83" s="83"/>
      <c r="H83" s="84"/>
      <c r="I83" s="93">
        <f t="shared" si="9"/>
        <v>20</v>
      </c>
      <c r="J83" s="86">
        <f t="shared" si="7"/>
        <v>0</v>
      </c>
      <c r="K83" s="4"/>
    </row>
    <row r="84" spans="1:11" s="9" customFormat="1" ht="30.75" customHeight="1" x14ac:dyDescent="0.2">
      <c r="A84" s="95">
        <f>'Information Sheet-COMPLETE 1st'!A91</f>
        <v>0</v>
      </c>
      <c r="B84" s="5">
        <f>'Information Sheet-COMPLETE 1st'!B91</f>
        <v>0</v>
      </c>
      <c r="C84" s="3"/>
      <c r="D84" s="85">
        <f t="shared" si="8"/>
        <v>0</v>
      </c>
      <c r="E84" s="85">
        <f t="shared" si="8"/>
        <v>0</v>
      </c>
      <c r="F84" s="82"/>
      <c r="G84" s="83"/>
      <c r="H84" s="84"/>
      <c r="I84" s="93">
        <f t="shared" si="9"/>
        <v>20</v>
      </c>
      <c r="J84" s="86">
        <f t="shared" si="7"/>
        <v>0</v>
      </c>
      <c r="K84" s="4"/>
    </row>
    <row r="85" spans="1:11" s="9" customFormat="1" ht="30.75" customHeight="1" x14ac:dyDescent="0.2">
      <c r="A85" s="95">
        <f>'Information Sheet-COMPLETE 1st'!A92</f>
        <v>0</v>
      </c>
      <c r="B85" s="5">
        <f>'Information Sheet-COMPLETE 1st'!B92</f>
        <v>0</v>
      </c>
      <c r="C85" s="3"/>
      <c r="D85" s="85">
        <f t="shared" si="8"/>
        <v>0</v>
      </c>
      <c r="E85" s="85">
        <f t="shared" si="8"/>
        <v>0</v>
      </c>
      <c r="F85" s="82"/>
      <c r="G85" s="83"/>
      <c r="H85" s="84"/>
      <c r="I85" s="93">
        <f t="shared" si="9"/>
        <v>20</v>
      </c>
      <c r="J85" s="86">
        <f t="shared" si="7"/>
        <v>0</v>
      </c>
      <c r="K85" s="4"/>
    </row>
    <row r="86" spans="1:11" s="9" customFormat="1" ht="30.75" customHeight="1" x14ac:dyDescent="0.2">
      <c r="A86" s="95">
        <f>'Information Sheet-COMPLETE 1st'!A93</f>
        <v>0</v>
      </c>
      <c r="B86" s="5">
        <f>'Information Sheet-COMPLETE 1st'!B93</f>
        <v>0</v>
      </c>
      <c r="C86" s="3"/>
      <c r="D86" s="85">
        <f t="shared" si="8"/>
        <v>0</v>
      </c>
      <c r="E86" s="85">
        <f t="shared" si="8"/>
        <v>0</v>
      </c>
      <c r="F86" s="82"/>
      <c r="G86" s="83"/>
      <c r="H86" s="84"/>
      <c r="I86" s="93">
        <f t="shared" si="9"/>
        <v>20</v>
      </c>
      <c r="J86" s="86">
        <f t="shared" si="7"/>
        <v>0</v>
      </c>
      <c r="K86" s="4"/>
    </row>
    <row r="87" spans="1:11" s="9" customFormat="1" ht="30.75" customHeight="1" x14ac:dyDescent="0.2">
      <c r="A87" s="95">
        <f>'Information Sheet-COMPLETE 1st'!A94</f>
        <v>0</v>
      </c>
      <c r="B87" s="5">
        <f>'Information Sheet-COMPLETE 1st'!B94</f>
        <v>0</v>
      </c>
      <c r="C87" s="3"/>
      <c r="D87" s="85">
        <f t="shared" ref="D87:E102" si="10">D86</f>
        <v>0</v>
      </c>
      <c r="E87" s="85">
        <f t="shared" si="10"/>
        <v>0</v>
      </c>
      <c r="F87" s="82"/>
      <c r="G87" s="83"/>
      <c r="H87" s="84"/>
      <c r="I87" s="93">
        <f t="shared" si="9"/>
        <v>20</v>
      </c>
      <c r="J87" s="86">
        <f t="shared" si="7"/>
        <v>0</v>
      </c>
      <c r="K87" s="4"/>
    </row>
    <row r="88" spans="1:11" s="9" customFormat="1" ht="30.75" customHeight="1" x14ac:dyDescent="0.2">
      <c r="A88" s="95">
        <f>'Information Sheet-COMPLETE 1st'!A95</f>
        <v>0</v>
      </c>
      <c r="B88" s="5">
        <f>'Information Sheet-COMPLETE 1st'!B95</f>
        <v>0</v>
      </c>
      <c r="C88" s="3"/>
      <c r="D88" s="85">
        <f t="shared" si="10"/>
        <v>0</v>
      </c>
      <c r="E88" s="85">
        <f t="shared" si="10"/>
        <v>0</v>
      </c>
      <c r="F88" s="82"/>
      <c r="G88" s="83"/>
      <c r="H88" s="84"/>
      <c r="I88" s="93">
        <f t="shared" si="9"/>
        <v>20</v>
      </c>
      <c r="J88" s="86">
        <f t="shared" si="7"/>
        <v>0</v>
      </c>
      <c r="K88" s="4"/>
    </row>
    <row r="89" spans="1:11" s="9" customFormat="1" ht="30.75" customHeight="1" x14ac:dyDescent="0.2">
      <c r="A89" s="95">
        <f>'Information Sheet-COMPLETE 1st'!A96</f>
        <v>0</v>
      </c>
      <c r="B89" s="5">
        <f>'Information Sheet-COMPLETE 1st'!B96</f>
        <v>0</v>
      </c>
      <c r="C89" s="3"/>
      <c r="D89" s="85">
        <f t="shared" si="10"/>
        <v>0</v>
      </c>
      <c r="E89" s="85">
        <f t="shared" si="10"/>
        <v>0</v>
      </c>
      <c r="F89" s="82"/>
      <c r="G89" s="83"/>
      <c r="H89" s="84"/>
      <c r="I89" s="93">
        <f t="shared" si="9"/>
        <v>20</v>
      </c>
      <c r="J89" s="86">
        <f t="shared" si="7"/>
        <v>0</v>
      </c>
      <c r="K89" s="4"/>
    </row>
    <row r="90" spans="1:11" s="9" customFormat="1" ht="30.75" customHeight="1" x14ac:dyDescent="0.2">
      <c r="A90" s="95">
        <f>'Information Sheet-COMPLETE 1st'!A97</f>
        <v>0</v>
      </c>
      <c r="B90" s="5">
        <f>'Information Sheet-COMPLETE 1st'!B97</f>
        <v>0</v>
      </c>
      <c r="C90" s="3"/>
      <c r="D90" s="85">
        <f t="shared" si="10"/>
        <v>0</v>
      </c>
      <c r="E90" s="85">
        <f t="shared" si="10"/>
        <v>0</v>
      </c>
      <c r="F90" s="82"/>
      <c r="G90" s="83"/>
      <c r="H90" s="84"/>
      <c r="I90" s="93">
        <f t="shared" si="9"/>
        <v>20</v>
      </c>
      <c r="J90" s="86">
        <f t="shared" si="7"/>
        <v>0</v>
      </c>
      <c r="K90" s="4"/>
    </row>
    <row r="91" spans="1:11" s="9" customFormat="1" ht="30.75" customHeight="1" x14ac:dyDescent="0.2">
      <c r="A91" s="95">
        <f>'Information Sheet-COMPLETE 1st'!A98</f>
        <v>0</v>
      </c>
      <c r="B91" s="5">
        <f>'Information Sheet-COMPLETE 1st'!B98</f>
        <v>0</v>
      </c>
      <c r="C91" s="3"/>
      <c r="D91" s="85">
        <f t="shared" si="10"/>
        <v>0</v>
      </c>
      <c r="E91" s="85">
        <f t="shared" si="10"/>
        <v>0</v>
      </c>
      <c r="F91" s="82"/>
      <c r="G91" s="83"/>
      <c r="H91" s="84"/>
      <c r="I91" s="93">
        <f t="shared" si="9"/>
        <v>20</v>
      </c>
      <c r="J91" s="86">
        <f t="shared" si="7"/>
        <v>0</v>
      </c>
      <c r="K91" s="4"/>
    </row>
    <row r="92" spans="1:11" s="9" customFormat="1" ht="30.75" customHeight="1" x14ac:dyDescent="0.2">
      <c r="A92" s="95">
        <f>'Information Sheet-COMPLETE 1st'!A99</f>
        <v>0</v>
      </c>
      <c r="B92" s="5">
        <f>'Information Sheet-COMPLETE 1st'!B99</f>
        <v>0</v>
      </c>
      <c r="C92" s="3"/>
      <c r="D92" s="85">
        <f t="shared" si="10"/>
        <v>0</v>
      </c>
      <c r="E92" s="85">
        <f t="shared" si="10"/>
        <v>0</v>
      </c>
      <c r="F92" s="82"/>
      <c r="G92" s="83"/>
      <c r="H92" s="84"/>
      <c r="I92" s="93">
        <f t="shared" si="9"/>
        <v>20</v>
      </c>
      <c r="J92" s="86">
        <f t="shared" si="7"/>
        <v>0</v>
      </c>
      <c r="K92" s="4"/>
    </row>
    <row r="93" spans="1:11" s="9" customFormat="1" ht="30.75" customHeight="1" x14ac:dyDescent="0.2">
      <c r="A93" s="95">
        <f>'Information Sheet-COMPLETE 1st'!A100</f>
        <v>0</v>
      </c>
      <c r="B93" s="5">
        <f>'Information Sheet-COMPLETE 1st'!B100</f>
        <v>0</v>
      </c>
      <c r="C93" s="3"/>
      <c r="D93" s="85">
        <f t="shared" si="10"/>
        <v>0</v>
      </c>
      <c r="E93" s="85">
        <f t="shared" si="10"/>
        <v>0</v>
      </c>
      <c r="F93" s="82"/>
      <c r="G93" s="83"/>
      <c r="H93" s="84"/>
      <c r="I93" s="93">
        <f t="shared" si="9"/>
        <v>20</v>
      </c>
      <c r="J93" s="86">
        <f t="shared" si="7"/>
        <v>0</v>
      </c>
      <c r="K93" s="4"/>
    </row>
    <row r="94" spans="1:11" s="9" customFormat="1" ht="30.75" customHeight="1" x14ac:dyDescent="0.2">
      <c r="A94" s="95">
        <f>'Information Sheet-COMPLETE 1st'!A101</f>
        <v>0</v>
      </c>
      <c r="B94" s="5">
        <f>'Information Sheet-COMPLETE 1st'!B101</f>
        <v>0</v>
      </c>
      <c r="C94" s="3"/>
      <c r="D94" s="85">
        <f t="shared" si="10"/>
        <v>0</v>
      </c>
      <c r="E94" s="85">
        <f t="shared" si="10"/>
        <v>0</v>
      </c>
      <c r="F94" s="82"/>
      <c r="G94" s="83"/>
      <c r="H94" s="84"/>
      <c r="I94" s="93">
        <f t="shared" si="9"/>
        <v>20</v>
      </c>
      <c r="J94" s="86">
        <f t="shared" si="7"/>
        <v>0</v>
      </c>
      <c r="K94" s="4"/>
    </row>
    <row r="95" spans="1:11" s="9" customFormat="1" ht="30.75" customHeight="1" x14ac:dyDescent="0.2">
      <c r="A95" s="95">
        <f>'Information Sheet-COMPLETE 1st'!A102</f>
        <v>0</v>
      </c>
      <c r="B95" s="5">
        <f>'Information Sheet-COMPLETE 1st'!B102</f>
        <v>0</v>
      </c>
      <c r="C95" s="3"/>
      <c r="D95" s="85">
        <f t="shared" si="10"/>
        <v>0</v>
      </c>
      <c r="E95" s="85">
        <f t="shared" si="10"/>
        <v>0</v>
      </c>
      <c r="F95" s="82"/>
      <c r="G95" s="83"/>
      <c r="H95" s="84"/>
      <c r="I95" s="93">
        <f t="shared" si="9"/>
        <v>20</v>
      </c>
      <c r="J95" s="86">
        <f t="shared" si="7"/>
        <v>0</v>
      </c>
      <c r="K95" s="4"/>
    </row>
    <row r="96" spans="1:11" s="9" customFormat="1" ht="30.75" customHeight="1" x14ac:dyDescent="0.2">
      <c r="A96" s="95">
        <f>'Information Sheet-COMPLETE 1st'!A103</f>
        <v>0</v>
      </c>
      <c r="B96" s="5">
        <f>'Information Sheet-COMPLETE 1st'!B103</f>
        <v>0</v>
      </c>
      <c r="C96" s="3"/>
      <c r="D96" s="85">
        <f t="shared" si="10"/>
        <v>0</v>
      </c>
      <c r="E96" s="85">
        <f t="shared" si="10"/>
        <v>0</v>
      </c>
      <c r="F96" s="82"/>
      <c r="G96" s="83"/>
      <c r="H96" s="84"/>
      <c r="I96" s="93">
        <f t="shared" si="9"/>
        <v>20</v>
      </c>
      <c r="J96" s="86">
        <f t="shared" si="7"/>
        <v>0</v>
      </c>
      <c r="K96" s="4"/>
    </row>
    <row r="97" spans="1:11" s="9" customFormat="1" ht="30.75" customHeight="1" x14ac:dyDescent="0.2">
      <c r="A97" s="95">
        <f>'Information Sheet-COMPLETE 1st'!A104</f>
        <v>0</v>
      </c>
      <c r="B97" s="5">
        <f>'Information Sheet-COMPLETE 1st'!B104</f>
        <v>0</v>
      </c>
      <c r="C97" s="3"/>
      <c r="D97" s="85">
        <f t="shared" si="10"/>
        <v>0</v>
      </c>
      <c r="E97" s="85">
        <f t="shared" si="10"/>
        <v>0</v>
      </c>
      <c r="F97" s="82"/>
      <c r="G97" s="83"/>
      <c r="H97" s="84"/>
      <c r="I97" s="93">
        <f t="shared" si="9"/>
        <v>20</v>
      </c>
      <c r="J97" s="86">
        <f t="shared" si="7"/>
        <v>0</v>
      </c>
      <c r="K97" s="4"/>
    </row>
    <row r="98" spans="1:11" s="9" customFormat="1" ht="30.75" customHeight="1" x14ac:dyDescent="0.2">
      <c r="A98" s="95">
        <f>'Information Sheet-COMPLETE 1st'!A105</f>
        <v>0</v>
      </c>
      <c r="B98" s="5">
        <f>'Information Sheet-COMPLETE 1st'!B105</f>
        <v>0</v>
      </c>
      <c r="C98" s="3"/>
      <c r="D98" s="85">
        <f t="shared" si="10"/>
        <v>0</v>
      </c>
      <c r="E98" s="85">
        <f t="shared" si="10"/>
        <v>0</v>
      </c>
      <c r="F98" s="82"/>
      <c r="G98" s="83"/>
      <c r="H98" s="84"/>
      <c r="I98" s="93">
        <f t="shared" si="9"/>
        <v>20</v>
      </c>
      <c r="J98" s="86">
        <f t="shared" si="7"/>
        <v>0</v>
      </c>
      <c r="K98" s="4"/>
    </row>
    <row r="99" spans="1:11" s="9" customFormat="1" ht="30.75" customHeight="1" x14ac:dyDescent="0.2">
      <c r="A99" s="95">
        <f>'Information Sheet-COMPLETE 1st'!A106</f>
        <v>0</v>
      </c>
      <c r="B99" s="5">
        <f>'Information Sheet-COMPLETE 1st'!B106</f>
        <v>0</v>
      </c>
      <c r="C99" s="3"/>
      <c r="D99" s="85">
        <f t="shared" si="10"/>
        <v>0</v>
      </c>
      <c r="E99" s="85">
        <f t="shared" si="10"/>
        <v>0</v>
      </c>
      <c r="F99" s="82"/>
      <c r="G99" s="83"/>
      <c r="H99" s="84"/>
      <c r="I99" s="93">
        <f t="shared" si="9"/>
        <v>20</v>
      </c>
      <c r="J99" s="86">
        <f t="shared" si="7"/>
        <v>0</v>
      </c>
      <c r="K99" s="4"/>
    </row>
    <row r="100" spans="1:11" s="9" customFormat="1" ht="30.75" customHeight="1" x14ac:dyDescent="0.2">
      <c r="A100" s="95">
        <f>'Information Sheet-COMPLETE 1st'!A107</f>
        <v>0</v>
      </c>
      <c r="B100" s="5">
        <f>'Information Sheet-COMPLETE 1st'!B107</f>
        <v>0</v>
      </c>
      <c r="C100" s="3"/>
      <c r="D100" s="85">
        <f t="shared" si="10"/>
        <v>0</v>
      </c>
      <c r="E100" s="85">
        <f t="shared" si="10"/>
        <v>0</v>
      </c>
      <c r="F100" s="82"/>
      <c r="G100" s="83"/>
      <c r="H100" s="84"/>
      <c r="I100" s="93">
        <f t="shared" si="9"/>
        <v>20</v>
      </c>
      <c r="J100" s="86">
        <f t="shared" si="7"/>
        <v>0</v>
      </c>
      <c r="K100" s="4"/>
    </row>
    <row r="101" spans="1:11" s="9" customFormat="1" ht="30.75" customHeight="1" x14ac:dyDescent="0.2">
      <c r="A101" s="95">
        <f>'Information Sheet-COMPLETE 1st'!A108</f>
        <v>0</v>
      </c>
      <c r="B101" s="5">
        <f>'Information Sheet-COMPLETE 1st'!B108</f>
        <v>0</v>
      </c>
      <c r="C101" s="3"/>
      <c r="D101" s="85">
        <f t="shared" si="10"/>
        <v>0</v>
      </c>
      <c r="E101" s="85">
        <f t="shared" si="10"/>
        <v>0</v>
      </c>
      <c r="F101" s="82"/>
      <c r="G101" s="83"/>
      <c r="H101" s="84"/>
      <c r="I101" s="93">
        <f t="shared" si="9"/>
        <v>20</v>
      </c>
      <c r="J101" s="86">
        <f t="shared" si="7"/>
        <v>0</v>
      </c>
      <c r="K101" s="4"/>
    </row>
    <row r="102" spans="1:11" s="9" customFormat="1" ht="30.75" customHeight="1" x14ac:dyDescent="0.2">
      <c r="A102" s="95">
        <f>'Information Sheet-COMPLETE 1st'!A109</f>
        <v>0</v>
      </c>
      <c r="B102" s="5">
        <f>'Information Sheet-COMPLETE 1st'!B109</f>
        <v>0</v>
      </c>
      <c r="C102" s="3"/>
      <c r="D102" s="85">
        <f t="shared" si="10"/>
        <v>0</v>
      </c>
      <c r="E102" s="85">
        <f t="shared" si="10"/>
        <v>0</v>
      </c>
      <c r="F102" s="82"/>
      <c r="G102" s="83"/>
      <c r="H102" s="84"/>
      <c r="I102" s="93">
        <f t="shared" si="9"/>
        <v>20</v>
      </c>
      <c r="J102" s="86">
        <f t="shared" ref="J102:J106" si="11">IF(OR(G102&gt;19.99,G102&lt;13.71),0,H102*I102)</f>
        <v>0</v>
      </c>
      <c r="K102" s="4"/>
    </row>
    <row r="103" spans="1:11" s="9" customFormat="1" ht="30.75" customHeight="1" x14ac:dyDescent="0.2">
      <c r="A103" s="95">
        <f>'Information Sheet-COMPLETE 1st'!A110</f>
        <v>0</v>
      </c>
      <c r="B103" s="5">
        <f>'Information Sheet-COMPLETE 1st'!B110</f>
        <v>0</v>
      </c>
      <c r="C103" s="3"/>
      <c r="D103" s="85">
        <f t="shared" ref="D103:E106" si="12">D102</f>
        <v>0</v>
      </c>
      <c r="E103" s="85">
        <f t="shared" si="12"/>
        <v>0</v>
      </c>
      <c r="F103" s="82"/>
      <c r="G103" s="83"/>
      <c r="H103" s="84"/>
      <c r="I103" s="93">
        <f t="shared" si="9"/>
        <v>20</v>
      </c>
      <c r="J103" s="86">
        <f t="shared" si="11"/>
        <v>0</v>
      </c>
      <c r="K103" s="4"/>
    </row>
    <row r="104" spans="1:11" s="9" customFormat="1" ht="30.75" customHeight="1" x14ac:dyDescent="0.2">
      <c r="A104" s="95">
        <f>'Information Sheet-COMPLETE 1st'!A111</f>
        <v>0</v>
      </c>
      <c r="B104" s="5">
        <f>'Information Sheet-COMPLETE 1st'!B111</f>
        <v>0</v>
      </c>
      <c r="C104" s="3"/>
      <c r="D104" s="85">
        <f t="shared" si="12"/>
        <v>0</v>
      </c>
      <c r="E104" s="85">
        <f t="shared" si="12"/>
        <v>0</v>
      </c>
      <c r="F104" s="82"/>
      <c r="G104" s="83"/>
      <c r="H104" s="84"/>
      <c r="I104" s="93">
        <f t="shared" si="9"/>
        <v>20</v>
      </c>
      <c r="J104" s="86">
        <f t="shared" si="11"/>
        <v>0</v>
      </c>
      <c r="K104" s="4"/>
    </row>
    <row r="105" spans="1:11" s="9" customFormat="1" ht="30.75" customHeight="1" x14ac:dyDescent="0.2">
      <c r="A105" s="95">
        <f>'Information Sheet-COMPLETE 1st'!A112</f>
        <v>0</v>
      </c>
      <c r="B105" s="5">
        <f>'Information Sheet-COMPLETE 1st'!B112</f>
        <v>0</v>
      </c>
      <c r="C105" s="3"/>
      <c r="D105" s="85">
        <f t="shared" si="12"/>
        <v>0</v>
      </c>
      <c r="E105" s="85">
        <f t="shared" si="12"/>
        <v>0</v>
      </c>
      <c r="F105" s="82"/>
      <c r="G105" s="83"/>
      <c r="H105" s="84"/>
      <c r="I105" s="93">
        <f t="shared" si="9"/>
        <v>20</v>
      </c>
      <c r="J105" s="86">
        <f t="shared" si="11"/>
        <v>0</v>
      </c>
      <c r="K105" s="4"/>
    </row>
    <row r="106" spans="1:11" s="9" customFormat="1" ht="30.75" customHeight="1" x14ac:dyDescent="0.2">
      <c r="A106" s="95">
        <f>'Information Sheet-COMPLETE 1st'!A113</f>
        <v>0</v>
      </c>
      <c r="B106" s="5">
        <f>'Information Sheet-COMPLETE 1st'!B113</f>
        <v>0</v>
      </c>
      <c r="C106" s="3"/>
      <c r="D106" s="85">
        <f t="shared" si="12"/>
        <v>0</v>
      </c>
      <c r="E106" s="85">
        <f t="shared" si="12"/>
        <v>0</v>
      </c>
      <c r="F106" s="82"/>
      <c r="G106" s="83"/>
      <c r="H106" s="84"/>
      <c r="I106" s="93">
        <f t="shared" si="9"/>
        <v>20</v>
      </c>
      <c r="J106" s="86">
        <f t="shared" si="11"/>
        <v>0</v>
      </c>
      <c r="K106" s="4"/>
    </row>
    <row r="107" spans="1:11" s="75" customFormat="1" ht="16.5" x14ac:dyDescent="0.3">
      <c r="C107" s="77"/>
      <c r="D107" s="76"/>
      <c r="E107" s="142" t="s">
        <v>7</v>
      </c>
      <c r="F107" s="142"/>
      <c r="G107" s="142"/>
      <c r="H107" s="142"/>
      <c r="I107" s="142"/>
      <c r="J107" s="78">
        <f>SUM(J6:J106)</f>
        <v>0</v>
      </c>
    </row>
  </sheetData>
  <sheetProtection sheet="1" insertRows="0" deleteRows="0" selectLockedCells="1" autoFilter="0"/>
  <mergeCells count="3">
    <mergeCell ref="E107:I107"/>
    <mergeCell ref="A1:J1"/>
    <mergeCell ref="B2:J2"/>
  </mergeCells>
  <conditionalFormatting sqref="G6:G106">
    <cfRule type="cellIs" dxfId="348" priority="1" operator="lessThan">
      <formula>13.71</formula>
    </cfRule>
    <cfRule type="cellIs" dxfId="347" priority="4" operator="greaterThan">
      <formula>19.99</formula>
    </cfRule>
    <cfRule type="cellIs" dxfId="346" priority="5" operator="greaterThan">
      <formula>20</formula>
    </cfRule>
  </conditionalFormatting>
  <conditionalFormatting sqref="D6">
    <cfRule type="cellIs" dxfId="345" priority="2" operator="lessThan">
      <formula>44119</formula>
    </cfRule>
  </conditionalFormatting>
  <hyperlinks>
    <hyperlink ref="A8:B8" r:id="rId1" display="Active/In Compliance with Corporate Affairs "/>
  </hyperlinks>
  <pageMargins left="0.7" right="0.7" top="0.75" bottom="0.75" header="0.3" footer="0.3"/>
  <pageSetup paperSize="5" scale="58" fitToHeight="0" orientation="landscape" r:id="rId2"/>
  <headerFooter>
    <oddHeader>&amp;A</oddHeader>
  </headerFooter>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14:formula1>
            <xm:f>LIST!$E$28:$E$29</xm:f>
          </x14:formula1>
          <xm:sqref>F6:F106</xm:sqref>
        </x14:dataValidation>
        <x14:dataValidation type="list" allowBlank="1" showInputMessage="1" showErrorMessage="1">
          <x14:formula1>
            <xm:f>LIST!$B$1:$B$55</xm:f>
          </x14:formula1>
          <xm:sqref>B110:B116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X38"/>
  <sheetViews>
    <sheetView workbookViewId="0">
      <selection activeCell="G15" sqref="G15"/>
    </sheetView>
  </sheetViews>
  <sheetFormatPr defaultRowHeight="24" x14ac:dyDescent="0.45"/>
  <cols>
    <col min="1" max="16384" width="9.140625" style="139"/>
  </cols>
  <sheetData>
    <row r="1" spans="1:24" ht="28.5" customHeight="1" x14ac:dyDescent="0.45">
      <c r="A1" s="147" t="s">
        <v>128</v>
      </c>
      <c r="B1" s="147"/>
      <c r="C1" s="147"/>
      <c r="D1" s="147"/>
      <c r="E1" s="147"/>
      <c r="F1" s="147"/>
      <c r="G1" s="147"/>
      <c r="H1" s="147"/>
      <c r="I1" s="147"/>
      <c r="J1" s="147"/>
      <c r="K1" s="147"/>
      <c r="L1" s="147"/>
      <c r="M1" s="147"/>
      <c r="N1" s="147"/>
      <c r="O1" s="147"/>
      <c r="P1" s="147"/>
      <c r="Q1" s="147"/>
      <c r="R1" s="147"/>
      <c r="S1" s="147"/>
      <c r="T1" s="147"/>
      <c r="U1" s="147"/>
      <c r="V1" s="147"/>
      <c r="W1" s="147"/>
      <c r="X1" s="147"/>
    </row>
    <row r="2" spans="1:24" ht="15" customHeight="1" x14ac:dyDescent="0.45">
      <c r="A2" s="138"/>
      <c r="B2" s="138"/>
      <c r="C2" s="138"/>
      <c r="D2" s="138"/>
      <c r="E2" s="138"/>
      <c r="F2" s="138"/>
      <c r="G2" s="138"/>
      <c r="H2" s="138"/>
      <c r="I2" s="138"/>
      <c r="J2" s="138"/>
      <c r="K2" s="138"/>
      <c r="L2" s="138"/>
      <c r="M2" s="138"/>
      <c r="N2" s="138"/>
      <c r="O2" s="138"/>
      <c r="P2" s="138"/>
      <c r="Q2" s="138"/>
      <c r="R2" s="138"/>
      <c r="S2" s="138"/>
      <c r="T2" s="138"/>
      <c r="U2" s="138"/>
      <c r="V2" s="138"/>
      <c r="W2" s="138"/>
    </row>
    <row r="3" spans="1:24" s="141" customFormat="1" ht="33" customHeight="1" x14ac:dyDescent="0.25">
      <c r="A3" s="146" t="s">
        <v>130</v>
      </c>
      <c r="B3" s="146"/>
      <c r="C3" s="146"/>
      <c r="D3" s="146"/>
      <c r="E3" s="146"/>
      <c r="F3" s="146"/>
      <c r="G3" s="146"/>
      <c r="H3" s="146"/>
      <c r="I3" s="146"/>
      <c r="J3" s="146"/>
      <c r="K3" s="146"/>
      <c r="L3" s="146"/>
      <c r="M3" s="146"/>
      <c r="N3" s="146"/>
      <c r="O3" s="146"/>
      <c r="P3" s="146"/>
      <c r="Q3" s="146"/>
      <c r="R3" s="146"/>
      <c r="S3" s="146"/>
      <c r="T3" s="146"/>
      <c r="U3" s="146"/>
      <c r="V3" s="146"/>
      <c r="W3" s="146"/>
      <c r="X3" s="146"/>
    </row>
    <row r="4" spans="1:24" s="141" customFormat="1" ht="33" customHeight="1" x14ac:dyDescent="0.25">
      <c r="A4" s="146"/>
      <c r="B4" s="146"/>
      <c r="C4" s="146"/>
      <c r="D4" s="146"/>
      <c r="E4" s="146"/>
      <c r="F4" s="146"/>
      <c r="G4" s="146"/>
      <c r="H4" s="146"/>
      <c r="I4" s="146"/>
      <c r="J4" s="146"/>
      <c r="K4" s="146"/>
      <c r="L4" s="146"/>
      <c r="M4" s="146"/>
      <c r="N4" s="146"/>
      <c r="O4" s="146"/>
      <c r="P4" s="146"/>
      <c r="Q4" s="146"/>
      <c r="R4" s="146"/>
      <c r="S4" s="146"/>
      <c r="T4" s="146"/>
      <c r="U4" s="146"/>
      <c r="V4" s="146"/>
      <c r="W4" s="146"/>
      <c r="X4" s="146"/>
    </row>
    <row r="5" spans="1:24" s="141" customFormat="1" ht="33" customHeight="1" x14ac:dyDescent="0.25">
      <c r="A5" s="146" t="s">
        <v>122</v>
      </c>
      <c r="B5" s="146"/>
      <c r="C5" s="146"/>
      <c r="D5" s="146"/>
      <c r="E5" s="146"/>
      <c r="F5" s="146"/>
      <c r="G5" s="146"/>
      <c r="H5" s="146"/>
      <c r="I5" s="146"/>
      <c r="J5" s="146"/>
      <c r="K5" s="146"/>
      <c r="L5" s="146"/>
      <c r="M5" s="146"/>
      <c r="N5" s="146"/>
      <c r="O5" s="146"/>
      <c r="P5" s="146"/>
      <c r="Q5" s="146"/>
      <c r="R5" s="146"/>
      <c r="S5" s="146"/>
      <c r="T5" s="146"/>
      <c r="U5" s="146"/>
      <c r="V5" s="146"/>
      <c r="W5" s="146"/>
      <c r="X5" s="146"/>
    </row>
    <row r="6" spans="1:24" s="141" customFormat="1" ht="33" customHeight="1" x14ac:dyDescent="0.25">
      <c r="A6" s="146"/>
      <c r="B6" s="146"/>
      <c r="C6" s="146"/>
      <c r="D6" s="146"/>
      <c r="E6" s="146"/>
      <c r="F6" s="146"/>
      <c r="G6" s="146"/>
      <c r="H6" s="146"/>
      <c r="I6" s="146"/>
      <c r="J6" s="146"/>
      <c r="K6" s="146"/>
      <c r="L6" s="146"/>
      <c r="M6" s="146"/>
      <c r="N6" s="146"/>
      <c r="O6" s="146"/>
      <c r="P6" s="146"/>
      <c r="Q6" s="146"/>
      <c r="R6" s="146"/>
      <c r="S6" s="146"/>
      <c r="T6" s="146"/>
      <c r="U6" s="146"/>
      <c r="V6" s="146"/>
      <c r="W6" s="146"/>
      <c r="X6" s="146"/>
    </row>
    <row r="7" spans="1:24" s="141" customFormat="1" ht="33" customHeight="1" x14ac:dyDescent="0.25">
      <c r="A7" s="148" t="s">
        <v>123</v>
      </c>
      <c r="B7" s="148"/>
      <c r="C7" s="148"/>
      <c r="D7" s="148"/>
      <c r="E7" s="148"/>
      <c r="F7" s="148"/>
      <c r="G7" s="148"/>
      <c r="H7" s="148"/>
      <c r="I7" s="148"/>
      <c r="J7" s="148"/>
      <c r="K7" s="148"/>
      <c r="L7" s="148"/>
      <c r="M7" s="148"/>
      <c r="N7" s="148"/>
      <c r="O7" s="148"/>
      <c r="P7" s="148"/>
      <c r="Q7" s="148"/>
      <c r="R7" s="148"/>
      <c r="S7" s="148"/>
      <c r="T7" s="148"/>
      <c r="U7" s="148"/>
      <c r="V7" s="148"/>
      <c r="W7" s="148"/>
      <c r="X7" s="148"/>
    </row>
    <row r="8" spans="1:24" s="141" customFormat="1" x14ac:dyDescent="0.25">
      <c r="A8" s="148"/>
      <c r="B8" s="148"/>
      <c r="C8" s="148"/>
      <c r="D8" s="148"/>
      <c r="E8" s="148"/>
      <c r="F8" s="148"/>
      <c r="G8" s="148"/>
      <c r="H8" s="148"/>
      <c r="I8" s="148"/>
      <c r="J8" s="148"/>
      <c r="K8" s="148"/>
      <c r="L8" s="148"/>
      <c r="M8" s="148"/>
      <c r="N8" s="148"/>
      <c r="O8" s="148"/>
      <c r="P8" s="148"/>
      <c r="Q8" s="148"/>
      <c r="R8" s="148"/>
      <c r="S8" s="148"/>
      <c r="T8" s="148"/>
      <c r="U8" s="148"/>
      <c r="V8" s="148"/>
      <c r="W8" s="148"/>
      <c r="X8" s="148"/>
    </row>
    <row r="9" spans="1:24" s="141" customFormat="1" ht="33" customHeight="1" x14ac:dyDescent="0.25">
      <c r="A9" s="148" t="s">
        <v>124</v>
      </c>
      <c r="B9" s="148"/>
      <c r="C9" s="148"/>
      <c r="D9" s="148"/>
      <c r="E9" s="148"/>
      <c r="F9" s="148"/>
      <c r="G9" s="148"/>
      <c r="H9" s="148"/>
      <c r="I9" s="148"/>
      <c r="J9" s="148"/>
      <c r="K9" s="148"/>
      <c r="L9" s="148"/>
      <c r="M9" s="148"/>
      <c r="N9" s="148"/>
      <c r="O9" s="148"/>
      <c r="P9" s="148"/>
      <c r="Q9" s="148"/>
      <c r="R9" s="148"/>
      <c r="S9" s="148"/>
      <c r="T9" s="148"/>
      <c r="U9" s="148"/>
      <c r="V9" s="148"/>
      <c r="W9" s="148"/>
      <c r="X9" s="148"/>
    </row>
    <row r="10" spans="1:24" s="141" customFormat="1" x14ac:dyDescent="0.25">
      <c r="A10" s="148"/>
      <c r="B10" s="148"/>
      <c r="C10" s="148"/>
      <c r="D10" s="148"/>
      <c r="E10" s="148"/>
      <c r="F10" s="148"/>
      <c r="G10" s="148"/>
      <c r="H10" s="148"/>
      <c r="I10" s="148"/>
      <c r="J10" s="148"/>
      <c r="K10" s="148"/>
      <c r="L10" s="148"/>
      <c r="M10" s="148"/>
      <c r="N10" s="148"/>
      <c r="O10" s="148"/>
      <c r="P10" s="148"/>
      <c r="Q10" s="148"/>
      <c r="R10" s="148"/>
      <c r="S10" s="148"/>
      <c r="T10" s="148"/>
      <c r="U10" s="148"/>
      <c r="V10" s="148"/>
      <c r="W10" s="148"/>
      <c r="X10" s="148"/>
    </row>
    <row r="11" spans="1:24" s="141" customFormat="1" ht="33" customHeight="1" x14ac:dyDescent="0.25">
      <c r="A11" s="150" t="s">
        <v>125</v>
      </c>
      <c r="B11" s="150"/>
      <c r="C11" s="150"/>
      <c r="D11" s="150"/>
      <c r="E11" s="150"/>
      <c r="F11" s="150"/>
      <c r="G11" s="150"/>
      <c r="H11" s="150"/>
      <c r="I11" s="150"/>
      <c r="J11" s="150"/>
      <c r="K11" s="150"/>
      <c r="L11" s="150"/>
      <c r="M11" s="150"/>
      <c r="N11" s="150"/>
      <c r="O11" s="150"/>
      <c r="P11" s="150"/>
      <c r="Q11" s="150"/>
      <c r="R11" s="150"/>
      <c r="S11" s="150"/>
      <c r="T11" s="150"/>
      <c r="U11" s="150"/>
      <c r="V11" s="150"/>
      <c r="W11" s="150"/>
      <c r="X11" s="150"/>
    </row>
    <row r="12" spans="1:24" s="141" customFormat="1" x14ac:dyDescent="0.25">
      <c r="A12" s="150"/>
      <c r="B12" s="150"/>
      <c r="C12" s="150"/>
      <c r="D12" s="150"/>
      <c r="E12" s="150"/>
      <c r="F12" s="150"/>
      <c r="G12" s="150"/>
      <c r="H12" s="150"/>
      <c r="I12" s="150"/>
      <c r="J12" s="150"/>
      <c r="K12" s="150"/>
      <c r="L12" s="150"/>
      <c r="M12" s="150"/>
      <c r="N12" s="150"/>
      <c r="O12" s="150"/>
      <c r="P12" s="150"/>
      <c r="Q12" s="150"/>
      <c r="R12" s="150"/>
      <c r="S12" s="150"/>
      <c r="T12" s="150"/>
      <c r="U12" s="150"/>
      <c r="V12" s="150"/>
      <c r="W12" s="150"/>
      <c r="X12" s="150"/>
    </row>
    <row r="13" spans="1:24" s="141" customFormat="1" ht="33" customHeight="1" x14ac:dyDescent="0.25">
      <c r="A13" s="146" t="s">
        <v>126</v>
      </c>
      <c r="B13" s="146"/>
      <c r="C13" s="146"/>
      <c r="D13" s="146"/>
      <c r="E13" s="146"/>
      <c r="F13" s="146"/>
      <c r="G13" s="146"/>
      <c r="H13" s="146"/>
      <c r="I13" s="146"/>
      <c r="J13" s="146"/>
      <c r="K13" s="146"/>
      <c r="L13" s="146"/>
      <c r="M13" s="146"/>
      <c r="N13" s="146"/>
      <c r="O13" s="146"/>
      <c r="P13" s="146"/>
      <c r="Q13" s="146"/>
      <c r="R13" s="146"/>
      <c r="S13" s="146"/>
      <c r="T13" s="146"/>
      <c r="U13" s="146"/>
      <c r="V13" s="146"/>
      <c r="W13" s="146"/>
      <c r="X13" s="146"/>
    </row>
    <row r="14" spans="1:24" s="141" customFormat="1" x14ac:dyDescent="0.25">
      <c r="A14" s="146"/>
      <c r="B14" s="146"/>
      <c r="C14" s="146"/>
      <c r="D14" s="146"/>
      <c r="E14" s="146"/>
      <c r="F14" s="146"/>
      <c r="G14" s="146"/>
      <c r="H14" s="146"/>
      <c r="I14" s="146"/>
      <c r="J14" s="146"/>
      <c r="K14" s="146"/>
      <c r="L14" s="146"/>
      <c r="M14" s="146"/>
      <c r="N14" s="146"/>
      <c r="O14" s="146"/>
      <c r="P14" s="146"/>
      <c r="Q14" s="146"/>
      <c r="R14" s="146"/>
      <c r="S14" s="146"/>
      <c r="T14" s="146"/>
      <c r="U14" s="146"/>
      <c r="V14" s="146"/>
      <c r="W14" s="146"/>
      <c r="X14" s="146"/>
    </row>
    <row r="15" spans="1:24" ht="15" customHeight="1" x14ac:dyDescent="0.45">
      <c r="A15" s="138"/>
      <c r="B15" s="138"/>
      <c r="C15" s="138"/>
      <c r="D15" s="138"/>
      <c r="E15" s="138"/>
      <c r="F15" s="138"/>
      <c r="G15" s="138"/>
      <c r="H15" s="138"/>
      <c r="I15" s="138"/>
      <c r="J15" s="138"/>
      <c r="K15" s="138"/>
      <c r="L15" s="138"/>
      <c r="M15" s="138"/>
      <c r="N15" s="138"/>
      <c r="O15" s="138"/>
      <c r="P15" s="138"/>
      <c r="Q15" s="138"/>
      <c r="R15" s="138"/>
      <c r="S15" s="138"/>
      <c r="T15" s="138"/>
      <c r="U15" s="138"/>
      <c r="V15" s="138"/>
      <c r="W15" s="138"/>
    </row>
    <row r="16" spans="1:24" ht="15" customHeight="1" x14ac:dyDescent="0.45">
      <c r="A16" s="138"/>
      <c r="B16" s="138"/>
      <c r="C16" s="138"/>
      <c r="D16" s="138"/>
      <c r="E16" s="138"/>
      <c r="F16" s="138"/>
      <c r="G16" s="138"/>
      <c r="H16" s="138"/>
      <c r="I16" s="138"/>
      <c r="J16" s="138"/>
      <c r="K16" s="138"/>
      <c r="L16" s="138"/>
      <c r="M16" s="138"/>
      <c r="N16" s="138"/>
      <c r="O16" s="138"/>
      <c r="P16" s="138"/>
      <c r="Q16" s="138"/>
      <c r="R16" s="138"/>
      <c r="S16" s="138"/>
      <c r="T16" s="138"/>
      <c r="U16" s="138"/>
      <c r="V16" s="138"/>
      <c r="W16" s="138"/>
    </row>
    <row r="17" spans="1:23" ht="21.75" customHeight="1" x14ac:dyDescent="0.45">
      <c r="A17" s="149" t="s">
        <v>127</v>
      </c>
      <c r="B17" s="149"/>
      <c r="C17" s="149"/>
      <c r="D17" s="140"/>
      <c r="E17" s="140"/>
      <c r="F17" s="140"/>
      <c r="G17" s="140"/>
      <c r="H17" s="140"/>
      <c r="I17" s="140"/>
      <c r="J17" s="140"/>
      <c r="K17" s="140"/>
      <c r="L17" s="140"/>
      <c r="M17" s="140"/>
      <c r="N17" s="138"/>
      <c r="O17" s="138"/>
      <c r="P17" s="138"/>
      <c r="Q17" s="138"/>
      <c r="R17" s="138"/>
      <c r="S17" s="138"/>
      <c r="T17" s="138"/>
      <c r="U17" s="138"/>
      <c r="V17" s="138"/>
      <c r="W17" s="138"/>
    </row>
    <row r="18" spans="1:23" ht="24.75" customHeight="1" x14ac:dyDescent="0.45">
      <c r="A18" s="145" t="s">
        <v>129</v>
      </c>
      <c r="B18" s="145"/>
      <c r="C18" s="145"/>
      <c r="D18" s="145"/>
      <c r="E18" s="145"/>
      <c r="F18" s="145"/>
      <c r="G18" s="145"/>
      <c r="H18" s="145"/>
      <c r="I18" s="145"/>
      <c r="J18" s="145"/>
      <c r="K18" s="145"/>
      <c r="L18" s="145"/>
      <c r="M18" s="145"/>
      <c r="N18" s="145"/>
      <c r="O18" s="145"/>
      <c r="P18" s="145"/>
      <c r="Q18" s="145"/>
      <c r="R18" s="145"/>
      <c r="S18" s="138"/>
      <c r="T18" s="138"/>
      <c r="U18" s="138"/>
      <c r="V18" s="138"/>
      <c r="W18" s="138"/>
    </row>
    <row r="19" spans="1:23" ht="24.75" customHeight="1" x14ac:dyDescent="0.45">
      <c r="A19" s="145"/>
      <c r="B19" s="145"/>
      <c r="C19" s="145"/>
      <c r="D19" s="145"/>
      <c r="E19" s="145"/>
      <c r="F19" s="145"/>
      <c r="G19" s="145"/>
      <c r="H19" s="145"/>
      <c r="I19" s="145"/>
      <c r="J19" s="145"/>
      <c r="K19" s="145"/>
      <c r="L19" s="145"/>
      <c r="M19" s="145"/>
      <c r="N19" s="145"/>
      <c r="O19" s="145"/>
      <c r="P19" s="145"/>
      <c r="Q19" s="145"/>
      <c r="R19" s="145"/>
      <c r="S19" s="138"/>
      <c r="T19" s="138"/>
      <c r="U19" s="138"/>
      <c r="V19" s="138"/>
      <c r="W19" s="138"/>
    </row>
    <row r="20" spans="1:23" ht="24.75" customHeight="1" x14ac:dyDescent="0.45">
      <c r="A20" s="145"/>
      <c r="B20" s="145"/>
      <c r="C20" s="145"/>
      <c r="D20" s="145"/>
      <c r="E20" s="145"/>
      <c r="F20" s="145"/>
      <c r="G20" s="145"/>
      <c r="H20" s="145"/>
      <c r="I20" s="145"/>
      <c r="J20" s="145"/>
      <c r="K20" s="145"/>
      <c r="L20" s="145"/>
      <c r="M20" s="145"/>
      <c r="N20" s="145"/>
      <c r="O20" s="145"/>
      <c r="P20" s="145"/>
      <c r="Q20" s="145"/>
      <c r="R20" s="145"/>
      <c r="S20" s="138"/>
      <c r="T20" s="138"/>
      <c r="U20" s="138"/>
      <c r="V20" s="138"/>
      <c r="W20" s="138"/>
    </row>
    <row r="21" spans="1:23" ht="24.75" customHeight="1" x14ac:dyDescent="0.45">
      <c r="A21" s="145"/>
      <c r="B21" s="145"/>
      <c r="C21" s="145"/>
      <c r="D21" s="145"/>
      <c r="E21" s="145"/>
      <c r="F21" s="145"/>
      <c r="G21" s="145"/>
      <c r="H21" s="145"/>
      <c r="I21" s="145"/>
      <c r="J21" s="145"/>
      <c r="K21" s="145"/>
      <c r="L21" s="145"/>
      <c r="M21" s="145"/>
      <c r="N21" s="145"/>
      <c r="O21" s="145"/>
      <c r="P21" s="145"/>
      <c r="Q21" s="145"/>
      <c r="R21" s="145"/>
      <c r="S21" s="138"/>
      <c r="T21" s="138"/>
      <c r="U21" s="138"/>
      <c r="V21" s="138"/>
      <c r="W21" s="138"/>
    </row>
    <row r="22" spans="1:23" ht="24.75" customHeight="1" x14ac:dyDescent="0.45">
      <c r="A22" s="145"/>
      <c r="B22" s="145"/>
      <c r="C22" s="145"/>
      <c r="D22" s="145"/>
      <c r="E22" s="145"/>
      <c r="F22" s="145"/>
      <c r="G22" s="145"/>
      <c r="H22" s="145"/>
      <c r="I22" s="145"/>
      <c r="J22" s="145"/>
      <c r="K22" s="145"/>
      <c r="L22" s="145"/>
      <c r="M22" s="145"/>
      <c r="N22" s="145"/>
      <c r="O22" s="145"/>
      <c r="P22" s="145"/>
      <c r="Q22" s="145"/>
      <c r="R22" s="145"/>
      <c r="S22" s="138"/>
      <c r="T22" s="138"/>
      <c r="U22" s="138"/>
      <c r="V22" s="138"/>
      <c r="W22" s="138"/>
    </row>
    <row r="23" spans="1:23" ht="24.75" customHeight="1" x14ac:dyDescent="0.45">
      <c r="A23" s="145"/>
      <c r="B23" s="145"/>
      <c r="C23" s="145"/>
      <c r="D23" s="145"/>
      <c r="E23" s="145"/>
      <c r="F23" s="145"/>
      <c r="G23" s="145"/>
      <c r="H23" s="145"/>
      <c r="I23" s="145"/>
      <c r="J23" s="145"/>
      <c r="K23" s="145"/>
      <c r="L23" s="145"/>
      <c r="M23" s="145"/>
      <c r="N23" s="145"/>
      <c r="O23" s="145"/>
      <c r="P23" s="145"/>
      <c r="Q23" s="145"/>
      <c r="R23" s="145"/>
      <c r="S23" s="138"/>
      <c r="T23" s="138"/>
      <c r="U23" s="138"/>
      <c r="V23" s="138"/>
      <c r="W23" s="138"/>
    </row>
    <row r="24" spans="1:23" ht="15" customHeight="1" x14ac:dyDescent="0.45">
      <c r="A24" s="138"/>
      <c r="B24" s="138"/>
      <c r="C24" s="138"/>
      <c r="D24" s="138"/>
      <c r="E24" s="138"/>
      <c r="F24" s="138"/>
      <c r="G24" s="138"/>
      <c r="H24" s="138"/>
      <c r="I24" s="138"/>
      <c r="J24" s="138"/>
      <c r="K24" s="138"/>
      <c r="L24" s="138"/>
      <c r="M24" s="138"/>
      <c r="N24" s="138"/>
      <c r="O24" s="138"/>
      <c r="P24" s="138"/>
      <c r="Q24" s="138"/>
      <c r="R24" s="138"/>
      <c r="S24" s="138"/>
      <c r="T24" s="138"/>
      <c r="U24" s="138"/>
      <c r="V24" s="138"/>
      <c r="W24" s="138"/>
    </row>
    <row r="25" spans="1:23" ht="15" customHeight="1" x14ac:dyDescent="0.45">
      <c r="A25" s="138"/>
      <c r="B25" s="138"/>
      <c r="C25" s="138"/>
      <c r="D25" s="138"/>
      <c r="E25" s="138"/>
      <c r="F25" s="138"/>
      <c r="G25" s="138"/>
      <c r="H25" s="138"/>
      <c r="I25" s="138"/>
      <c r="J25" s="138"/>
      <c r="K25" s="138"/>
      <c r="L25" s="138"/>
      <c r="M25" s="138"/>
      <c r="N25" s="138"/>
      <c r="O25" s="138"/>
      <c r="P25" s="138"/>
      <c r="Q25" s="138"/>
      <c r="R25" s="138"/>
      <c r="S25" s="138"/>
      <c r="T25" s="138"/>
      <c r="U25" s="138"/>
      <c r="V25" s="138"/>
      <c r="W25" s="138"/>
    </row>
    <row r="26" spans="1:23" ht="15" customHeight="1" x14ac:dyDescent="0.45">
      <c r="A26" s="138"/>
      <c r="B26" s="138"/>
      <c r="C26" s="138"/>
      <c r="D26" s="138"/>
      <c r="E26" s="138"/>
      <c r="F26" s="138"/>
      <c r="G26" s="138"/>
      <c r="H26" s="138"/>
      <c r="I26" s="138"/>
      <c r="J26" s="138"/>
      <c r="K26" s="138"/>
      <c r="L26" s="138"/>
      <c r="M26" s="138"/>
      <c r="N26" s="138"/>
      <c r="O26" s="138"/>
      <c r="P26" s="138"/>
      <c r="Q26" s="138"/>
      <c r="R26" s="138"/>
      <c r="S26" s="138"/>
      <c r="T26" s="138"/>
      <c r="U26" s="138"/>
      <c r="V26" s="138"/>
      <c r="W26" s="138"/>
    </row>
    <row r="27" spans="1:23" ht="15" customHeight="1" x14ac:dyDescent="0.45">
      <c r="A27" s="138"/>
      <c r="B27" s="138"/>
      <c r="C27" s="138"/>
      <c r="D27" s="138"/>
      <c r="E27" s="138"/>
      <c r="F27" s="138"/>
      <c r="G27" s="138"/>
      <c r="H27" s="138"/>
      <c r="I27" s="138"/>
      <c r="J27" s="138"/>
      <c r="K27" s="138"/>
      <c r="L27" s="138"/>
      <c r="M27" s="138"/>
      <c r="N27" s="138"/>
      <c r="O27" s="138"/>
      <c r="P27" s="138"/>
      <c r="Q27" s="138"/>
      <c r="R27" s="138"/>
      <c r="S27" s="138"/>
      <c r="T27" s="138"/>
      <c r="U27" s="138"/>
      <c r="V27" s="138"/>
      <c r="W27" s="138"/>
    </row>
    <row r="28" spans="1:23" ht="15" customHeight="1" x14ac:dyDescent="0.45">
      <c r="A28" s="138"/>
      <c r="B28" s="138"/>
      <c r="C28" s="138"/>
      <c r="D28" s="138"/>
      <c r="E28" s="138"/>
      <c r="F28" s="138"/>
      <c r="G28" s="138"/>
      <c r="H28" s="138"/>
      <c r="I28" s="138"/>
      <c r="J28" s="138"/>
      <c r="K28" s="138"/>
      <c r="L28" s="138"/>
      <c r="M28" s="138"/>
      <c r="N28" s="138"/>
      <c r="O28" s="138"/>
      <c r="P28" s="138"/>
      <c r="Q28" s="138"/>
      <c r="R28" s="138"/>
      <c r="S28" s="138"/>
      <c r="T28" s="138"/>
      <c r="U28" s="138"/>
      <c r="V28" s="138"/>
      <c r="W28" s="138"/>
    </row>
    <row r="29" spans="1:23" ht="15" customHeight="1" x14ac:dyDescent="0.45">
      <c r="A29" s="138"/>
      <c r="B29" s="138"/>
      <c r="C29" s="138"/>
      <c r="D29" s="138"/>
      <c r="E29" s="138"/>
      <c r="F29" s="138"/>
      <c r="G29" s="138"/>
      <c r="H29" s="138"/>
      <c r="I29" s="138"/>
      <c r="J29" s="138"/>
      <c r="K29" s="138"/>
      <c r="L29" s="138"/>
      <c r="M29" s="138"/>
      <c r="N29" s="138"/>
      <c r="O29" s="138"/>
      <c r="P29" s="138"/>
      <c r="Q29" s="138"/>
      <c r="R29" s="138"/>
      <c r="S29" s="138"/>
      <c r="T29" s="138"/>
      <c r="U29" s="138"/>
      <c r="V29" s="138"/>
      <c r="W29" s="138"/>
    </row>
    <row r="30" spans="1:23" ht="15" customHeight="1" x14ac:dyDescent="0.45">
      <c r="A30" s="138"/>
      <c r="B30" s="138"/>
      <c r="C30" s="138"/>
      <c r="D30" s="138"/>
      <c r="E30" s="138"/>
      <c r="F30" s="138"/>
      <c r="G30" s="138"/>
      <c r="H30" s="138"/>
      <c r="I30" s="138"/>
      <c r="J30" s="138"/>
      <c r="K30" s="138"/>
      <c r="L30" s="138"/>
      <c r="M30" s="138"/>
      <c r="N30" s="138"/>
      <c r="O30" s="138"/>
      <c r="P30" s="138"/>
      <c r="Q30" s="138"/>
      <c r="R30" s="138"/>
      <c r="S30" s="138"/>
      <c r="T30" s="138"/>
      <c r="U30" s="138"/>
      <c r="V30" s="138"/>
      <c r="W30" s="138"/>
    </row>
    <row r="31" spans="1:23" ht="15" customHeight="1" x14ac:dyDescent="0.45">
      <c r="A31" s="138"/>
      <c r="B31" s="138"/>
      <c r="C31" s="138"/>
      <c r="D31" s="138"/>
      <c r="E31" s="138"/>
      <c r="F31" s="138"/>
      <c r="G31" s="138"/>
      <c r="H31" s="138"/>
      <c r="I31" s="138"/>
      <c r="J31" s="138"/>
      <c r="K31" s="138"/>
      <c r="L31" s="138"/>
      <c r="M31" s="138"/>
      <c r="N31" s="138"/>
      <c r="O31" s="138"/>
      <c r="P31" s="138"/>
      <c r="Q31" s="138"/>
      <c r="R31" s="138"/>
      <c r="S31" s="138"/>
      <c r="T31" s="138"/>
      <c r="U31" s="138"/>
      <c r="V31" s="138"/>
      <c r="W31" s="138"/>
    </row>
    <row r="32" spans="1:23" ht="15" customHeight="1" x14ac:dyDescent="0.45">
      <c r="A32" s="138"/>
      <c r="B32" s="138"/>
      <c r="C32" s="138"/>
      <c r="D32" s="138"/>
      <c r="E32" s="138"/>
      <c r="F32" s="138"/>
      <c r="G32" s="138"/>
      <c r="H32" s="138"/>
      <c r="I32" s="138"/>
      <c r="J32" s="138"/>
      <c r="K32" s="138"/>
      <c r="L32" s="138"/>
      <c r="M32" s="138"/>
      <c r="N32" s="138"/>
      <c r="O32" s="138"/>
      <c r="P32" s="138"/>
      <c r="Q32" s="138"/>
      <c r="R32" s="138"/>
      <c r="S32" s="138"/>
      <c r="T32" s="138"/>
      <c r="U32" s="138"/>
      <c r="V32" s="138"/>
      <c r="W32" s="138"/>
    </row>
    <row r="33" spans="1:23" ht="15" customHeight="1" x14ac:dyDescent="0.45">
      <c r="A33" s="138"/>
      <c r="B33" s="138"/>
      <c r="C33" s="138"/>
      <c r="D33" s="138"/>
      <c r="E33" s="138"/>
      <c r="F33" s="138"/>
      <c r="G33" s="138"/>
      <c r="H33" s="138"/>
      <c r="I33" s="138"/>
      <c r="J33" s="138"/>
      <c r="K33" s="138"/>
      <c r="L33" s="138"/>
      <c r="M33" s="138"/>
      <c r="N33" s="138"/>
      <c r="O33" s="138"/>
      <c r="P33" s="138"/>
      <c r="Q33" s="138"/>
      <c r="R33" s="138"/>
      <c r="S33" s="138"/>
      <c r="T33" s="138"/>
      <c r="U33" s="138"/>
      <c r="V33" s="138"/>
      <c r="W33" s="138"/>
    </row>
    <row r="34" spans="1:23" ht="15" customHeight="1" x14ac:dyDescent="0.45">
      <c r="A34" s="138"/>
      <c r="B34" s="138"/>
      <c r="C34" s="138"/>
      <c r="D34" s="138"/>
      <c r="E34" s="138"/>
      <c r="F34" s="138"/>
      <c r="G34" s="138"/>
      <c r="H34" s="138"/>
      <c r="I34" s="138"/>
      <c r="J34" s="138"/>
      <c r="K34" s="138"/>
      <c r="L34" s="138"/>
      <c r="M34" s="138"/>
      <c r="N34" s="138"/>
      <c r="O34" s="138"/>
      <c r="P34" s="138"/>
      <c r="Q34" s="138"/>
      <c r="R34" s="138"/>
      <c r="S34" s="138"/>
      <c r="T34" s="138"/>
      <c r="U34" s="138"/>
      <c r="V34" s="138"/>
      <c r="W34" s="138"/>
    </row>
    <row r="35" spans="1:23" ht="15" customHeight="1" x14ac:dyDescent="0.45">
      <c r="A35" s="138"/>
      <c r="B35" s="138"/>
      <c r="C35" s="138"/>
      <c r="D35" s="138"/>
      <c r="E35" s="138"/>
      <c r="F35" s="138"/>
      <c r="G35" s="138"/>
      <c r="H35" s="138"/>
      <c r="I35" s="138"/>
      <c r="J35" s="138"/>
      <c r="K35" s="138"/>
      <c r="L35" s="138"/>
      <c r="M35" s="138"/>
      <c r="N35" s="138"/>
      <c r="O35" s="138"/>
      <c r="P35" s="138"/>
      <c r="Q35" s="138"/>
      <c r="R35" s="138"/>
      <c r="S35" s="138"/>
      <c r="T35" s="138"/>
      <c r="U35" s="138"/>
      <c r="V35" s="138"/>
      <c r="W35" s="138"/>
    </row>
    <row r="36" spans="1:23" ht="15" customHeight="1" x14ac:dyDescent="0.45">
      <c r="A36" s="138"/>
      <c r="B36" s="138"/>
      <c r="C36" s="138"/>
      <c r="D36" s="138"/>
      <c r="E36" s="138"/>
      <c r="F36" s="138"/>
      <c r="G36" s="138"/>
      <c r="H36" s="138"/>
      <c r="I36" s="138"/>
      <c r="J36" s="138"/>
      <c r="K36" s="138"/>
      <c r="L36" s="138"/>
      <c r="M36" s="138"/>
      <c r="N36" s="138"/>
      <c r="O36" s="138"/>
      <c r="P36" s="138"/>
      <c r="Q36" s="138"/>
      <c r="R36" s="138"/>
      <c r="S36" s="138"/>
      <c r="T36" s="138"/>
      <c r="U36" s="138"/>
      <c r="V36" s="138"/>
      <c r="W36" s="138"/>
    </row>
    <row r="37" spans="1:23" ht="15" customHeight="1" x14ac:dyDescent="0.45">
      <c r="A37" s="138"/>
      <c r="B37" s="138"/>
      <c r="C37" s="138"/>
      <c r="D37" s="138"/>
      <c r="E37" s="138"/>
      <c r="F37" s="138"/>
      <c r="G37" s="138"/>
      <c r="H37" s="138"/>
      <c r="I37" s="138"/>
      <c r="J37" s="138"/>
      <c r="K37" s="138"/>
      <c r="L37" s="138"/>
      <c r="M37" s="138"/>
      <c r="N37" s="138"/>
      <c r="O37" s="138"/>
      <c r="P37" s="138"/>
      <c r="Q37" s="138"/>
      <c r="R37" s="138"/>
      <c r="S37" s="138"/>
      <c r="T37" s="138"/>
      <c r="U37" s="138"/>
      <c r="V37" s="138"/>
      <c r="W37" s="138"/>
    </row>
    <row r="38" spans="1:23" ht="15" customHeight="1" x14ac:dyDescent="0.45">
      <c r="A38" s="138"/>
      <c r="B38" s="138"/>
      <c r="C38" s="138"/>
      <c r="D38" s="138"/>
      <c r="E38" s="138"/>
      <c r="F38" s="138"/>
      <c r="G38" s="138"/>
      <c r="H38" s="138"/>
      <c r="I38" s="138"/>
      <c r="J38" s="138"/>
      <c r="K38" s="138"/>
      <c r="L38" s="138"/>
      <c r="M38" s="138"/>
      <c r="N38" s="138"/>
      <c r="O38" s="138"/>
      <c r="P38" s="138"/>
      <c r="Q38" s="138"/>
      <c r="R38" s="138"/>
      <c r="S38" s="138"/>
      <c r="T38" s="138"/>
      <c r="U38" s="138"/>
      <c r="V38" s="138"/>
      <c r="W38" s="138"/>
    </row>
  </sheetData>
  <sheetProtection password="CDD8" sheet="1" objects="1" scenarios="1" selectLockedCells="1" selectUnlockedCells="1"/>
  <mergeCells count="9">
    <mergeCell ref="A18:R23"/>
    <mergeCell ref="A3:X4"/>
    <mergeCell ref="A5:X6"/>
    <mergeCell ref="A1:X1"/>
    <mergeCell ref="A7:X8"/>
    <mergeCell ref="A9:X10"/>
    <mergeCell ref="A17:C17"/>
    <mergeCell ref="A11:X12"/>
    <mergeCell ref="A13:X1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A1:G114"/>
  <sheetViews>
    <sheetView zoomScaleNormal="100" workbookViewId="0">
      <selection activeCell="C14" sqref="C14"/>
    </sheetView>
  </sheetViews>
  <sheetFormatPr defaultColWidth="9.140625" defaultRowHeight="14.25" x14ac:dyDescent="0.2"/>
  <cols>
    <col min="1" max="2" width="52.42578125" style="5" customWidth="1"/>
    <col min="3" max="4" width="33.140625" style="5" customWidth="1"/>
    <col min="5" max="5" width="52.42578125" style="100" customWidth="1"/>
    <col min="6" max="6" width="33.140625" style="101" customWidth="1"/>
    <col min="7" max="16384" width="9.140625" style="5"/>
  </cols>
  <sheetData>
    <row r="1" spans="1:7" ht="52.5" customHeight="1" x14ac:dyDescent="0.2">
      <c r="A1" s="143" t="s">
        <v>4</v>
      </c>
      <c r="B1" s="143"/>
      <c r="C1" s="143"/>
      <c r="D1" s="143"/>
      <c r="E1" s="143"/>
      <c r="F1" s="143"/>
    </row>
    <row r="2" spans="1:7" s="12" customFormat="1" ht="46.5" customHeight="1" x14ac:dyDescent="0.4">
      <c r="A2" s="126" t="s">
        <v>119</v>
      </c>
      <c r="B2" s="152" t="s">
        <v>121</v>
      </c>
      <c r="C2" s="152"/>
      <c r="D2" s="152"/>
      <c r="E2" s="152"/>
      <c r="F2" s="152"/>
    </row>
    <row r="3" spans="1:7" s="12" customFormat="1" ht="8.25" customHeight="1" x14ac:dyDescent="0.25">
      <c r="A3" s="11"/>
      <c r="B3" s="11"/>
      <c r="C3" s="13"/>
      <c r="D3" s="94"/>
      <c r="E3" s="19"/>
      <c r="F3" s="22"/>
    </row>
    <row r="4" spans="1:7" s="12" customFormat="1" ht="16.5" x14ac:dyDescent="0.25">
      <c r="A4" s="153"/>
      <c r="B4" s="153"/>
      <c r="C4" s="153"/>
      <c r="D4" s="153"/>
      <c r="E4" s="19"/>
      <c r="F4" s="22"/>
    </row>
    <row r="5" spans="1:7" s="12" customFormat="1" ht="15.75" x14ac:dyDescent="0.25">
      <c r="A5" s="151" t="s">
        <v>105</v>
      </c>
      <c r="B5" s="151"/>
      <c r="C5" s="125"/>
      <c r="D5" s="102"/>
      <c r="F5" s="22"/>
    </row>
    <row r="6" spans="1:7" s="12" customFormat="1" ht="6.75" customHeight="1" x14ac:dyDescent="0.25">
      <c r="A6" s="23"/>
      <c r="B6" s="23"/>
      <c r="C6" s="20"/>
      <c r="D6" s="94"/>
      <c r="F6" s="22"/>
    </row>
    <row r="7" spans="1:7" s="12" customFormat="1" ht="15.75" x14ac:dyDescent="0.25">
      <c r="A7" s="154" t="s">
        <v>106</v>
      </c>
      <c r="B7" s="154"/>
      <c r="C7" s="125"/>
      <c r="D7" s="103"/>
      <c r="F7" s="22"/>
    </row>
    <row r="8" spans="1:7" s="12" customFormat="1" ht="6.75" customHeight="1" x14ac:dyDescent="0.25">
      <c r="A8" s="23"/>
      <c r="B8" s="23"/>
      <c r="C8" s="20"/>
      <c r="D8" s="94"/>
      <c r="F8" s="22"/>
    </row>
    <row r="9" spans="1:7" s="12" customFormat="1" ht="15.75" x14ac:dyDescent="0.25">
      <c r="A9" s="151" t="s">
        <v>107</v>
      </c>
      <c r="B9" s="151"/>
      <c r="C9" s="125"/>
      <c r="D9" s="102"/>
      <c r="F9" s="22"/>
    </row>
    <row r="10" spans="1:7" s="12" customFormat="1" ht="6.75" customHeight="1" x14ac:dyDescent="0.25">
      <c r="A10" s="11"/>
      <c r="B10" s="11"/>
      <c r="C10" s="11"/>
      <c r="D10" s="11"/>
      <c r="E10" s="21"/>
      <c r="F10" s="22"/>
    </row>
    <row r="11" spans="1:7" s="12" customFormat="1" ht="15.75" x14ac:dyDescent="0.25">
      <c r="A11" s="11"/>
      <c r="B11" s="11"/>
      <c r="C11" s="11"/>
      <c r="D11" s="11"/>
      <c r="E11" s="21"/>
      <c r="F11" s="22"/>
    </row>
    <row r="12" spans="1:7" s="24" customFormat="1" ht="56.25" customHeight="1" x14ac:dyDescent="0.25">
      <c r="A12" s="6" t="s">
        <v>95</v>
      </c>
      <c r="B12" s="6" t="s">
        <v>101</v>
      </c>
      <c r="C12" s="6" t="s">
        <v>102</v>
      </c>
      <c r="D12" s="6" t="s">
        <v>103</v>
      </c>
      <c r="E12" s="6" t="s">
        <v>104</v>
      </c>
      <c r="F12" s="6" t="s">
        <v>118</v>
      </c>
    </row>
    <row r="13" spans="1:7" ht="30.75" customHeight="1" x14ac:dyDescent="0.25">
      <c r="A13" s="4"/>
      <c r="B13" s="4"/>
      <c r="C13" s="14"/>
      <c r="D13" s="14"/>
      <c r="E13" s="3"/>
      <c r="F13" s="79"/>
      <c r="G13" s="96"/>
    </row>
    <row r="14" spans="1:7" ht="30.75" customHeight="1" x14ac:dyDescent="0.25">
      <c r="A14" s="4"/>
      <c r="B14" s="4"/>
      <c r="C14" s="14"/>
      <c r="D14" s="14"/>
      <c r="E14" s="3"/>
      <c r="F14" s="79"/>
    </row>
    <row r="15" spans="1:7" ht="30.75" customHeight="1" x14ac:dyDescent="0.25">
      <c r="A15" s="4"/>
      <c r="B15" s="4"/>
      <c r="C15" s="14"/>
      <c r="D15" s="14"/>
      <c r="E15" s="3"/>
      <c r="F15" s="79"/>
    </row>
    <row r="16" spans="1:7" ht="30.75" customHeight="1" x14ac:dyDescent="0.25">
      <c r="A16" s="4"/>
      <c r="B16" s="4"/>
      <c r="C16" s="14"/>
      <c r="D16" s="14"/>
      <c r="E16" s="3"/>
      <c r="F16" s="79"/>
    </row>
    <row r="17" spans="1:6" s="12" customFormat="1" ht="30.75" customHeight="1" x14ac:dyDescent="0.25">
      <c r="A17" s="9"/>
      <c r="B17" s="9"/>
      <c r="C17" s="14"/>
      <c r="D17" s="14"/>
      <c r="E17" s="18"/>
      <c r="F17" s="79"/>
    </row>
    <row r="18" spans="1:6" s="12" customFormat="1" ht="30.75" customHeight="1" x14ac:dyDescent="0.25">
      <c r="A18" s="9"/>
      <c r="B18" s="9"/>
      <c r="C18" s="14"/>
      <c r="D18" s="14"/>
      <c r="E18" s="18"/>
      <c r="F18" s="79"/>
    </row>
    <row r="19" spans="1:6" s="12" customFormat="1" ht="30.75" customHeight="1" x14ac:dyDescent="0.25">
      <c r="A19" s="9"/>
      <c r="B19" s="9"/>
      <c r="C19" s="14"/>
      <c r="D19" s="14"/>
      <c r="E19" s="18"/>
      <c r="F19" s="79"/>
    </row>
    <row r="20" spans="1:6" s="12" customFormat="1" ht="30.75" customHeight="1" x14ac:dyDescent="0.25">
      <c r="A20" s="9"/>
      <c r="B20" s="9"/>
      <c r="C20" s="14"/>
      <c r="D20" s="14"/>
      <c r="E20" s="18"/>
      <c r="F20" s="79"/>
    </row>
    <row r="21" spans="1:6" s="12" customFormat="1" ht="30.75" customHeight="1" x14ac:dyDescent="0.25">
      <c r="A21" s="9"/>
      <c r="B21" s="9"/>
      <c r="C21" s="14"/>
      <c r="D21" s="14"/>
      <c r="E21" s="18"/>
      <c r="F21" s="15"/>
    </row>
    <row r="22" spans="1:6" s="12" customFormat="1" ht="30.75" customHeight="1" x14ac:dyDescent="0.25">
      <c r="A22" s="9"/>
      <c r="B22" s="9"/>
      <c r="C22" s="14"/>
      <c r="D22" s="14"/>
      <c r="E22" s="18"/>
      <c r="F22" s="15"/>
    </row>
    <row r="23" spans="1:6" s="12" customFormat="1" ht="30.75" customHeight="1" x14ac:dyDescent="0.25">
      <c r="A23" s="9"/>
      <c r="B23" s="9"/>
      <c r="C23" s="14"/>
      <c r="D23" s="14"/>
      <c r="E23" s="18"/>
      <c r="F23" s="15"/>
    </row>
    <row r="24" spans="1:6" s="12" customFormat="1" ht="30.75" customHeight="1" x14ac:dyDescent="0.25">
      <c r="A24" s="9"/>
      <c r="B24" s="9"/>
      <c r="C24" s="14"/>
      <c r="D24" s="14"/>
      <c r="E24" s="18"/>
      <c r="F24" s="15"/>
    </row>
    <row r="25" spans="1:6" s="12" customFormat="1" ht="30.75" customHeight="1" x14ac:dyDescent="0.25">
      <c r="A25" s="9"/>
      <c r="B25" s="9"/>
      <c r="C25" s="14"/>
      <c r="D25" s="14"/>
      <c r="E25" s="18"/>
      <c r="F25" s="15"/>
    </row>
    <row r="26" spans="1:6" s="12" customFormat="1" ht="30.75" customHeight="1" x14ac:dyDescent="0.25">
      <c r="A26" s="9"/>
      <c r="B26" s="9"/>
      <c r="C26" s="14"/>
      <c r="D26" s="14"/>
      <c r="E26" s="18"/>
      <c r="F26" s="15"/>
    </row>
    <row r="27" spans="1:6" s="12" customFormat="1" ht="30.75" customHeight="1" x14ac:dyDescent="0.25">
      <c r="A27" s="9"/>
      <c r="B27" s="9"/>
      <c r="C27" s="14"/>
      <c r="D27" s="14"/>
      <c r="E27" s="18"/>
      <c r="F27" s="15"/>
    </row>
    <row r="28" spans="1:6" s="12" customFormat="1" ht="30.75" customHeight="1" x14ac:dyDescent="0.25">
      <c r="A28" s="9"/>
      <c r="B28" s="9"/>
      <c r="C28" s="14"/>
      <c r="D28" s="14"/>
      <c r="E28" s="18"/>
      <c r="F28" s="15"/>
    </row>
    <row r="29" spans="1:6" s="12" customFormat="1" ht="30.75" customHeight="1" x14ac:dyDescent="0.25">
      <c r="A29" s="9"/>
      <c r="B29" s="9"/>
      <c r="C29" s="14"/>
      <c r="D29" s="14"/>
      <c r="E29" s="18"/>
      <c r="F29" s="15"/>
    </row>
    <row r="30" spans="1:6" s="12" customFormat="1" ht="30.75" customHeight="1" x14ac:dyDescent="0.25">
      <c r="A30" s="9"/>
      <c r="B30" s="9"/>
      <c r="C30" s="14"/>
      <c r="D30" s="14"/>
      <c r="E30" s="18"/>
      <c r="F30" s="15"/>
    </row>
    <row r="31" spans="1:6" s="12" customFormat="1" ht="30.75" customHeight="1" x14ac:dyDescent="0.25">
      <c r="A31" s="9"/>
      <c r="B31" s="9"/>
      <c r="C31" s="14"/>
      <c r="D31" s="14"/>
      <c r="E31" s="18"/>
      <c r="F31" s="15"/>
    </row>
    <row r="32" spans="1:6" s="12" customFormat="1" ht="30.75" customHeight="1" x14ac:dyDescent="0.25">
      <c r="A32" s="9"/>
      <c r="B32" s="9"/>
      <c r="C32" s="14"/>
      <c r="D32" s="14"/>
      <c r="E32" s="18"/>
      <c r="F32" s="15"/>
    </row>
    <row r="33" spans="1:6" s="12" customFormat="1" ht="30.75" customHeight="1" x14ac:dyDescent="0.25">
      <c r="A33" s="9"/>
      <c r="B33" s="9"/>
      <c r="C33" s="14"/>
      <c r="D33" s="14"/>
      <c r="E33" s="18"/>
      <c r="F33" s="15"/>
    </row>
    <row r="34" spans="1:6" s="12" customFormat="1" ht="30.75" customHeight="1" x14ac:dyDescent="0.25">
      <c r="A34" s="9"/>
      <c r="B34" s="9"/>
      <c r="C34" s="14"/>
      <c r="D34" s="14"/>
      <c r="E34" s="18"/>
      <c r="F34" s="15"/>
    </row>
    <row r="35" spans="1:6" s="12" customFormat="1" ht="30.75" customHeight="1" x14ac:dyDescent="0.25">
      <c r="A35" s="9"/>
      <c r="B35" s="9"/>
      <c r="C35" s="14"/>
      <c r="D35" s="14"/>
      <c r="E35" s="18"/>
      <c r="F35" s="15"/>
    </row>
    <row r="36" spans="1:6" s="12" customFormat="1" ht="30.75" customHeight="1" x14ac:dyDescent="0.25">
      <c r="A36" s="9"/>
      <c r="B36" s="9"/>
      <c r="C36" s="14"/>
      <c r="D36" s="14"/>
      <c r="E36" s="18"/>
      <c r="F36" s="15"/>
    </row>
    <row r="37" spans="1:6" s="12" customFormat="1" ht="30.75" customHeight="1" x14ac:dyDescent="0.25">
      <c r="A37" s="9"/>
      <c r="B37" s="9"/>
      <c r="C37" s="14"/>
      <c r="D37" s="14"/>
      <c r="E37" s="18"/>
      <c r="F37" s="15"/>
    </row>
    <row r="38" spans="1:6" s="12" customFormat="1" ht="30.75" customHeight="1" x14ac:dyDescent="0.25">
      <c r="A38" s="9"/>
      <c r="B38" s="9"/>
      <c r="C38" s="14"/>
      <c r="D38" s="14"/>
      <c r="E38" s="18"/>
      <c r="F38" s="15"/>
    </row>
    <row r="39" spans="1:6" s="12" customFormat="1" ht="30.75" customHeight="1" x14ac:dyDescent="0.25">
      <c r="A39" s="9"/>
      <c r="B39" s="9"/>
      <c r="C39" s="14"/>
      <c r="D39" s="14"/>
      <c r="E39" s="18"/>
      <c r="F39" s="15"/>
    </row>
    <row r="40" spans="1:6" s="12" customFormat="1" ht="30.75" customHeight="1" x14ac:dyDescent="0.25">
      <c r="A40" s="9"/>
      <c r="B40" s="9"/>
      <c r="C40" s="14"/>
      <c r="D40" s="14"/>
      <c r="E40" s="18"/>
      <c r="F40" s="15"/>
    </row>
    <row r="41" spans="1:6" s="12" customFormat="1" ht="30.75" customHeight="1" x14ac:dyDescent="0.25">
      <c r="A41" s="9"/>
      <c r="B41" s="9"/>
      <c r="C41" s="14"/>
      <c r="D41" s="14"/>
      <c r="E41" s="18"/>
      <c r="F41" s="15"/>
    </row>
    <row r="42" spans="1:6" s="12" customFormat="1" ht="30.75" customHeight="1" x14ac:dyDescent="0.25">
      <c r="A42" s="9"/>
      <c r="B42" s="9"/>
      <c r="C42" s="14"/>
      <c r="D42" s="14"/>
      <c r="E42" s="18"/>
      <c r="F42" s="15"/>
    </row>
    <row r="43" spans="1:6" s="12" customFormat="1" ht="30.75" customHeight="1" x14ac:dyDescent="0.25">
      <c r="A43" s="9"/>
      <c r="B43" s="9"/>
      <c r="C43" s="14"/>
      <c r="D43" s="14"/>
      <c r="E43" s="18"/>
      <c r="F43" s="15"/>
    </row>
    <row r="44" spans="1:6" s="12" customFormat="1" ht="30.75" customHeight="1" x14ac:dyDescent="0.25">
      <c r="A44" s="9"/>
      <c r="B44" s="9"/>
      <c r="C44" s="14"/>
      <c r="D44" s="14"/>
      <c r="E44" s="18"/>
      <c r="F44" s="15"/>
    </row>
    <row r="45" spans="1:6" s="12" customFormat="1" ht="30.75" customHeight="1" x14ac:dyDescent="0.25">
      <c r="A45" s="9"/>
      <c r="B45" s="9"/>
      <c r="C45" s="14"/>
      <c r="D45" s="14"/>
      <c r="E45" s="18"/>
      <c r="F45" s="15"/>
    </row>
    <row r="46" spans="1:6" s="12" customFormat="1" ht="30.75" customHeight="1" x14ac:dyDescent="0.25">
      <c r="A46" s="9"/>
      <c r="B46" s="9"/>
      <c r="C46" s="14"/>
      <c r="D46" s="14"/>
      <c r="E46" s="18"/>
      <c r="F46" s="15"/>
    </row>
    <row r="47" spans="1:6" s="12" customFormat="1" ht="30.75" customHeight="1" x14ac:dyDescent="0.25">
      <c r="A47" s="9"/>
      <c r="B47" s="9"/>
      <c r="C47" s="14"/>
      <c r="D47" s="14"/>
      <c r="E47" s="18"/>
      <c r="F47" s="15"/>
    </row>
    <row r="48" spans="1:6" s="12" customFormat="1" ht="30.75" customHeight="1" x14ac:dyDescent="0.25">
      <c r="A48" s="9"/>
      <c r="B48" s="9"/>
      <c r="C48" s="14"/>
      <c r="D48" s="14"/>
      <c r="E48" s="18"/>
      <c r="F48" s="15"/>
    </row>
    <row r="49" spans="1:6" s="12" customFormat="1" ht="30.75" customHeight="1" x14ac:dyDescent="0.25">
      <c r="A49" s="9"/>
      <c r="B49" s="9"/>
      <c r="C49" s="14"/>
      <c r="D49" s="14"/>
      <c r="E49" s="18"/>
      <c r="F49" s="15"/>
    </row>
    <row r="50" spans="1:6" s="12" customFormat="1" ht="30.75" customHeight="1" x14ac:dyDescent="0.25">
      <c r="A50" s="9"/>
      <c r="B50" s="9"/>
      <c r="C50" s="14"/>
      <c r="D50" s="14"/>
      <c r="E50" s="18"/>
      <c r="F50" s="15"/>
    </row>
    <row r="51" spans="1:6" s="12" customFormat="1" ht="30.75" customHeight="1" x14ac:dyDescent="0.25">
      <c r="A51" s="9"/>
      <c r="B51" s="9"/>
      <c r="C51" s="14"/>
      <c r="D51" s="14"/>
      <c r="E51" s="18"/>
      <c r="F51" s="15"/>
    </row>
    <row r="52" spans="1:6" s="12" customFormat="1" ht="30.75" customHeight="1" x14ac:dyDescent="0.25">
      <c r="A52" s="9"/>
      <c r="B52" s="9"/>
      <c r="C52" s="14"/>
      <c r="D52" s="14"/>
      <c r="E52" s="18"/>
      <c r="F52" s="15"/>
    </row>
    <row r="53" spans="1:6" s="12" customFormat="1" ht="30.75" customHeight="1" x14ac:dyDescent="0.25">
      <c r="A53" s="9"/>
      <c r="B53" s="9"/>
      <c r="C53" s="14"/>
      <c r="D53" s="14"/>
      <c r="E53" s="18"/>
      <c r="F53" s="15"/>
    </row>
    <row r="54" spans="1:6" s="12" customFormat="1" ht="30.75" customHeight="1" x14ac:dyDescent="0.25">
      <c r="A54" s="9"/>
      <c r="B54" s="9"/>
      <c r="C54" s="14"/>
      <c r="D54" s="14"/>
      <c r="E54" s="18"/>
      <c r="F54" s="15"/>
    </row>
    <row r="55" spans="1:6" s="12" customFormat="1" ht="30.75" customHeight="1" x14ac:dyDescent="0.25">
      <c r="A55" s="9"/>
      <c r="B55" s="9"/>
      <c r="C55" s="14"/>
      <c r="D55" s="14"/>
      <c r="E55" s="18"/>
      <c r="F55" s="15"/>
    </row>
    <row r="56" spans="1:6" s="12" customFormat="1" ht="30.75" customHeight="1" x14ac:dyDescent="0.25">
      <c r="A56" s="9"/>
      <c r="B56" s="9"/>
      <c r="C56" s="14"/>
      <c r="D56" s="14"/>
      <c r="E56" s="18"/>
      <c r="F56" s="15"/>
    </row>
    <row r="57" spans="1:6" s="12" customFormat="1" ht="30.75" customHeight="1" x14ac:dyDescent="0.25">
      <c r="A57" s="9"/>
      <c r="B57" s="9"/>
      <c r="C57" s="14"/>
      <c r="D57" s="14"/>
      <c r="E57" s="18"/>
      <c r="F57" s="15"/>
    </row>
    <row r="58" spans="1:6" s="12" customFormat="1" ht="30.75" customHeight="1" x14ac:dyDescent="0.25">
      <c r="A58" s="9"/>
      <c r="B58" s="9"/>
      <c r="C58" s="14"/>
      <c r="D58" s="14"/>
      <c r="E58" s="18"/>
      <c r="F58" s="15"/>
    </row>
    <row r="59" spans="1:6" s="12" customFormat="1" ht="30.75" customHeight="1" x14ac:dyDescent="0.25">
      <c r="A59" s="9"/>
      <c r="B59" s="9"/>
      <c r="C59" s="14"/>
      <c r="D59" s="14"/>
      <c r="E59" s="18"/>
      <c r="F59" s="15"/>
    </row>
    <row r="60" spans="1:6" s="12" customFormat="1" ht="30.75" customHeight="1" x14ac:dyDescent="0.25">
      <c r="A60" s="9"/>
      <c r="B60" s="9"/>
      <c r="C60" s="14"/>
      <c r="D60" s="14"/>
      <c r="E60" s="18"/>
      <c r="F60" s="15"/>
    </row>
    <row r="61" spans="1:6" s="12" customFormat="1" ht="30.75" customHeight="1" x14ac:dyDescent="0.25">
      <c r="A61" s="9"/>
      <c r="B61" s="9"/>
      <c r="C61" s="14"/>
      <c r="D61" s="14"/>
      <c r="E61" s="18"/>
      <c r="F61" s="15"/>
    </row>
    <row r="62" spans="1:6" s="12" customFormat="1" ht="30.75" customHeight="1" x14ac:dyDescent="0.25">
      <c r="A62" s="9"/>
      <c r="B62" s="9"/>
      <c r="C62" s="14"/>
      <c r="D62" s="14"/>
      <c r="E62" s="18"/>
      <c r="F62" s="15"/>
    </row>
    <row r="63" spans="1:6" s="12" customFormat="1" ht="30.75" customHeight="1" x14ac:dyDescent="0.25">
      <c r="A63" s="9"/>
      <c r="B63" s="9"/>
      <c r="C63" s="14"/>
      <c r="D63" s="14"/>
      <c r="E63" s="18"/>
      <c r="F63" s="15"/>
    </row>
    <row r="64" spans="1:6" s="12" customFormat="1" ht="30.75" customHeight="1" x14ac:dyDescent="0.25">
      <c r="A64" s="9"/>
      <c r="B64" s="9"/>
      <c r="C64" s="14"/>
      <c r="D64" s="14"/>
      <c r="E64" s="18"/>
      <c r="F64" s="15"/>
    </row>
    <row r="65" spans="1:6" s="12" customFormat="1" ht="30.75" customHeight="1" x14ac:dyDescent="0.25">
      <c r="A65" s="9"/>
      <c r="B65" s="9"/>
      <c r="C65" s="14"/>
      <c r="D65" s="14"/>
      <c r="E65" s="18"/>
      <c r="F65" s="15"/>
    </row>
    <row r="66" spans="1:6" s="12" customFormat="1" ht="30.75" customHeight="1" x14ac:dyDescent="0.25">
      <c r="A66" s="9"/>
      <c r="B66" s="9"/>
      <c r="C66" s="14"/>
      <c r="D66" s="14"/>
      <c r="E66" s="18"/>
      <c r="F66" s="15"/>
    </row>
    <row r="67" spans="1:6" s="12" customFormat="1" ht="30.75" customHeight="1" x14ac:dyDescent="0.25">
      <c r="A67" s="9"/>
      <c r="B67" s="9"/>
      <c r="C67" s="14"/>
      <c r="D67" s="14"/>
      <c r="E67" s="18"/>
      <c r="F67" s="15"/>
    </row>
    <row r="68" spans="1:6" s="12" customFormat="1" ht="30.75" customHeight="1" x14ac:dyDescent="0.25">
      <c r="A68" s="9"/>
      <c r="B68" s="9"/>
      <c r="C68" s="14"/>
      <c r="D68" s="14"/>
      <c r="E68" s="18"/>
      <c r="F68" s="15"/>
    </row>
    <row r="69" spans="1:6" s="12" customFormat="1" ht="30.75" customHeight="1" x14ac:dyDescent="0.25">
      <c r="A69" s="9"/>
      <c r="B69" s="9"/>
      <c r="C69" s="14"/>
      <c r="D69" s="14"/>
      <c r="E69" s="18"/>
      <c r="F69" s="15"/>
    </row>
    <row r="70" spans="1:6" s="12" customFormat="1" ht="30.75" customHeight="1" x14ac:dyDescent="0.25">
      <c r="A70" s="9"/>
      <c r="B70" s="9"/>
      <c r="C70" s="14"/>
      <c r="D70" s="14"/>
      <c r="E70" s="18"/>
      <c r="F70" s="15"/>
    </row>
    <row r="71" spans="1:6" s="12" customFormat="1" ht="30.75" customHeight="1" x14ac:dyDescent="0.25">
      <c r="A71" s="9"/>
      <c r="B71" s="9"/>
      <c r="C71" s="14"/>
      <c r="D71" s="14"/>
      <c r="E71" s="18"/>
      <c r="F71" s="15"/>
    </row>
    <row r="72" spans="1:6" s="12" customFormat="1" ht="30.75" customHeight="1" x14ac:dyDescent="0.25">
      <c r="A72" s="9"/>
      <c r="B72" s="9"/>
      <c r="C72" s="14"/>
      <c r="D72" s="14"/>
      <c r="E72" s="18"/>
      <c r="F72" s="15"/>
    </row>
    <row r="73" spans="1:6" s="12" customFormat="1" ht="30.75" customHeight="1" x14ac:dyDescent="0.25">
      <c r="A73" s="9"/>
      <c r="B73" s="9"/>
      <c r="C73" s="14"/>
      <c r="D73" s="14"/>
      <c r="E73" s="18"/>
      <c r="F73" s="15"/>
    </row>
    <row r="74" spans="1:6" s="12" customFormat="1" ht="30.75" customHeight="1" x14ac:dyDescent="0.25">
      <c r="A74" s="9"/>
      <c r="B74" s="9"/>
      <c r="C74" s="14"/>
      <c r="D74" s="14"/>
      <c r="E74" s="18"/>
      <c r="F74" s="15"/>
    </row>
    <row r="75" spans="1:6" s="12" customFormat="1" ht="30.75" customHeight="1" x14ac:dyDescent="0.25">
      <c r="A75" s="9"/>
      <c r="B75" s="9"/>
      <c r="C75" s="14"/>
      <c r="D75" s="14"/>
      <c r="E75" s="18"/>
      <c r="F75" s="15"/>
    </row>
    <row r="76" spans="1:6" s="12" customFormat="1" ht="30.75" customHeight="1" x14ac:dyDescent="0.25">
      <c r="A76" s="9"/>
      <c r="B76" s="9"/>
      <c r="C76" s="14"/>
      <c r="D76" s="14"/>
      <c r="E76" s="18"/>
      <c r="F76" s="15"/>
    </row>
    <row r="77" spans="1:6" s="12" customFormat="1" ht="30.75" customHeight="1" x14ac:dyDescent="0.25">
      <c r="A77" s="9"/>
      <c r="B77" s="9"/>
      <c r="C77" s="14"/>
      <c r="D77" s="14"/>
      <c r="E77" s="18"/>
      <c r="F77" s="15"/>
    </row>
    <row r="78" spans="1:6" s="12" customFormat="1" ht="30.75" customHeight="1" x14ac:dyDescent="0.25">
      <c r="A78" s="9"/>
      <c r="B78" s="9"/>
      <c r="C78" s="14"/>
      <c r="D78" s="14"/>
      <c r="E78" s="18"/>
      <c r="F78" s="15"/>
    </row>
    <row r="79" spans="1:6" s="12" customFormat="1" ht="30.75" customHeight="1" x14ac:dyDescent="0.25">
      <c r="A79" s="9"/>
      <c r="B79" s="9"/>
      <c r="C79" s="14"/>
      <c r="D79" s="14"/>
      <c r="E79" s="18"/>
      <c r="F79" s="15"/>
    </row>
    <row r="80" spans="1:6" s="12" customFormat="1" ht="30.75" customHeight="1" x14ac:dyDescent="0.25">
      <c r="A80" s="9"/>
      <c r="B80" s="9"/>
      <c r="C80" s="14"/>
      <c r="D80" s="14"/>
      <c r="E80" s="18"/>
      <c r="F80" s="15"/>
    </row>
    <row r="81" spans="1:6" s="12" customFormat="1" ht="30.75" customHeight="1" x14ac:dyDescent="0.25">
      <c r="A81" s="9"/>
      <c r="B81" s="9"/>
      <c r="C81" s="14"/>
      <c r="D81" s="14"/>
      <c r="E81" s="18"/>
      <c r="F81" s="15"/>
    </row>
    <row r="82" spans="1:6" s="12" customFormat="1" ht="30.75" customHeight="1" x14ac:dyDescent="0.25">
      <c r="A82" s="9"/>
      <c r="B82" s="9"/>
      <c r="C82" s="14"/>
      <c r="D82" s="14"/>
      <c r="E82" s="18"/>
      <c r="F82" s="15"/>
    </row>
    <row r="83" spans="1:6" s="12" customFormat="1" ht="30.75" customHeight="1" x14ac:dyDescent="0.25">
      <c r="A83" s="9"/>
      <c r="B83" s="9"/>
      <c r="C83" s="14"/>
      <c r="D83" s="14"/>
      <c r="E83" s="18"/>
      <c r="F83" s="15"/>
    </row>
    <row r="84" spans="1:6" s="12" customFormat="1" ht="30.75" customHeight="1" x14ac:dyDescent="0.25">
      <c r="A84" s="9"/>
      <c r="B84" s="9"/>
      <c r="C84" s="14"/>
      <c r="D84" s="14"/>
      <c r="E84" s="18"/>
      <c r="F84" s="15"/>
    </row>
    <row r="85" spans="1:6" s="12" customFormat="1" ht="30.75" customHeight="1" x14ac:dyDescent="0.25">
      <c r="A85" s="9"/>
      <c r="B85" s="9"/>
      <c r="C85" s="14"/>
      <c r="D85" s="14"/>
      <c r="E85" s="18"/>
      <c r="F85" s="15"/>
    </row>
    <row r="86" spans="1:6" s="12" customFormat="1" ht="30.75" customHeight="1" x14ac:dyDescent="0.25">
      <c r="A86" s="9"/>
      <c r="B86" s="9"/>
      <c r="C86" s="14"/>
      <c r="D86" s="14"/>
      <c r="E86" s="18"/>
      <c r="F86" s="15"/>
    </row>
    <row r="87" spans="1:6" s="12" customFormat="1" ht="30.75" customHeight="1" x14ac:dyDescent="0.25">
      <c r="A87" s="9"/>
      <c r="B87" s="9"/>
      <c r="C87" s="14"/>
      <c r="D87" s="14"/>
      <c r="E87" s="18"/>
      <c r="F87" s="15"/>
    </row>
    <row r="88" spans="1:6" s="12" customFormat="1" ht="30.75" customHeight="1" x14ac:dyDescent="0.25">
      <c r="A88" s="9"/>
      <c r="B88" s="9"/>
      <c r="C88" s="14"/>
      <c r="D88" s="14"/>
      <c r="E88" s="18"/>
      <c r="F88" s="15"/>
    </row>
    <row r="89" spans="1:6" s="12" customFormat="1" ht="30.75" customHeight="1" x14ac:dyDescent="0.25">
      <c r="A89" s="9"/>
      <c r="B89" s="9"/>
      <c r="C89" s="14"/>
      <c r="D89" s="14"/>
      <c r="E89" s="18"/>
      <c r="F89" s="15"/>
    </row>
    <row r="90" spans="1:6" s="12" customFormat="1" ht="30.75" customHeight="1" x14ac:dyDescent="0.25">
      <c r="A90" s="9"/>
      <c r="B90" s="9"/>
      <c r="C90" s="14"/>
      <c r="D90" s="14"/>
      <c r="E90" s="18"/>
      <c r="F90" s="15"/>
    </row>
    <row r="91" spans="1:6" s="12" customFormat="1" ht="30.75" customHeight="1" x14ac:dyDescent="0.25">
      <c r="A91" s="9"/>
      <c r="B91" s="9"/>
      <c r="C91" s="14"/>
      <c r="D91" s="14"/>
      <c r="E91" s="18"/>
      <c r="F91" s="15"/>
    </row>
    <row r="92" spans="1:6" s="12" customFormat="1" ht="30.75" customHeight="1" x14ac:dyDescent="0.25">
      <c r="A92" s="9"/>
      <c r="B92" s="9"/>
      <c r="C92" s="14"/>
      <c r="D92" s="14"/>
      <c r="E92" s="18"/>
      <c r="F92" s="15"/>
    </row>
    <row r="93" spans="1:6" s="12" customFormat="1" ht="30.75" customHeight="1" x14ac:dyDescent="0.25">
      <c r="A93" s="9"/>
      <c r="B93" s="9"/>
      <c r="C93" s="14"/>
      <c r="D93" s="14"/>
      <c r="E93" s="18"/>
      <c r="F93" s="15"/>
    </row>
    <row r="94" spans="1:6" s="12" customFormat="1" ht="30.75" customHeight="1" x14ac:dyDescent="0.25">
      <c r="A94" s="9"/>
      <c r="B94" s="9"/>
      <c r="C94" s="14"/>
      <c r="D94" s="14"/>
      <c r="E94" s="18"/>
      <c r="F94" s="15"/>
    </row>
    <row r="95" spans="1:6" s="12" customFormat="1" ht="30.75" customHeight="1" x14ac:dyDescent="0.25">
      <c r="A95" s="9"/>
      <c r="B95" s="9"/>
      <c r="C95" s="14"/>
      <c r="D95" s="14"/>
      <c r="E95" s="18"/>
      <c r="F95" s="15"/>
    </row>
    <row r="96" spans="1:6" s="12" customFormat="1" ht="30.75" customHeight="1" x14ac:dyDescent="0.25">
      <c r="A96" s="9"/>
      <c r="B96" s="9"/>
      <c r="C96" s="14"/>
      <c r="D96" s="14"/>
      <c r="E96" s="18"/>
      <c r="F96" s="15"/>
    </row>
    <row r="97" spans="1:6" s="12" customFormat="1" ht="30.75" customHeight="1" x14ac:dyDescent="0.25">
      <c r="A97" s="9"/>
      <c r="B97" s="9"/>
      <c r="C97" s="14"/>
      <c r="D97" s="14"/>
      <c r="E97" s="18"/>
      <c r="F97" s="15"/>
    </row>
    <row r="98" spans="1:6" s="12" customFormat="1" ht="30.75" customHeight="1" x14ac:dyDescent="0.25">
      <c r="A98" s="9"/>
      <c r="B98" s="9"/>
      <c r="C98" s="14"/>
      <c r="D98" s="14"/>
      <c r="E98" s="18"/>
      <c r="F98" s="15"/>
    </row>
    <row r="99" spans="1:6" s="12" customFormat="1" ht="30.75" customHeight="1" x14ac:dyDescent="0.25">
      <c r="A99" s="9"/>
      <c r="B99" s="9"/>
      <c r="C99" s="14"/>
      <c r="D99" s="14"/>
      <c r="E99" s="18"/>
      <c r="F99" s="15"/>
    </row>
    <row r="100" spans="1:6" s="12" customFormat="1" ht="30.75" customHeight="1" x14ac:dyDescent="0.25">
      <c r="A100" s="9"/>
      <c r="B100" s="9"/>
      <c r="C100" s="14"/>
      <c r="D100" s="14"/>
      <c r="E100" s="18"/>
      <c r="F100" s="15"/>
    </row>
    <row r="101" spans="1:6" s="12" customFormat="1" ht="30.75" customHeight="1" x14ac:dyDescent="0.25">
      <c r="A101" s="9"/>
      <c r="B101" s="9"/>
      <c r="C101" s="14"/>
      <c r="D101" s="14"/>
      <c r="E101" s="18"/>
      <c r="F101" s="15"/>
    </row>
    <row r="102" spans="1:6" s="12" customFormat="1" ht="30.75" customHeight="1" x14ac:dyDescent="0.25">
      <c r="A102" s="9"/>
      <c r="B102" s="9"/>
      <c r="C102" s="14"/>
      <c r="D102" s="14"/>
      <c r="E102" s="18"/>
      <c r="F102" s="15"/>
    </row>
    <row r="103" spans="1:6" s="12" customFormat="1" ht="30.75" customHeight="1" x14ac:dyDescent="0.25">
      <c r="A103" s="9"/>
      <c r="B103" s="9"/>
      <c r="C103" s="14"/>
      <c r="D103" s="14"/>
      <c r="E103" s="18"/>
      <c r="F103" s="15"/>
    </row>
    <row r="104" spans="1:6" s="12" customFormat="1" ht="30.75" customHeight="1" x14ac:dyDescent="0.25">
      <c r="A104" s="9"/>
      <c r="B104" s="9"/>
      <c r="C104" s="14"/>
      <c r="D104" s="14"/>
      <c r="E104" s="18"/>
      <c r="F104" s="15"/>
    </row>
    <row r="105" spans="1:6" s="12" customFormat="1" ht="30.75" customHeight="1" x14ac:dyDescent="0.25">
      <c r="A105" s="9"/>
      <c r="B105" s="9"/>
      <c r="C105" s="14"/>
      <c r="D105" s="14"/>
      <c r="E105" s="18"/>
      <c r="F105" s="15"/>
    </row>
    <row r="106" spans="1:6" s="12" customFormat="1" ht="30.75" customHeight="1" x14ac:dyDescent="0.25">
      <c r="A106" s="9"/>
      <c r="B106" s="9"/>
      <c r="C106" s="14"/>
      <c r="D106" s="14"/>
      <c r="E106" s="18"/>
      <c r="F106" s="15"/>
    </row>
    <row r="107" spans="1:6" s="12" customFormat="1" ht="30.75" customHeight="1" x14ac:dyDescent="0.25">
      <c r="A107" s="9"/>
      <c r="B107" s="9"/>
      <c r="C107" s="14"/>
      <c r="D107" s="14"/>
      <c r="E107" s="18"/>
      <c r="F107" s="15"/>
    </row>
    <row r="108" spans="1:6" s="12" customFormat="1" ht="30.75" customHeight="1" x14ac:dyDescent="0.25">
      <c r="A108" s="9"/>
      <c r="B108" s="9"/>
      <c r="C108" s="14"/>
      <c r="D108" s="14"/>
      <c r="E108" s="18"/>
      <c r="F108" s="15"/>
    </row>
    <row r="109" spans="1:6" s="12" customFormat="1" ht="30.75" customHeight="1" x14ac:dyDescent="0.25">
      <c r="A109" s="9"/>
      <c r="B109" s="9"/>
      <c r="C109" s="14"/>
      <c r="D109" s="14"/>
      <c r="E109" s="18"/>
      <c r="F109" s="15"/>
    </row>
    <row r="110" spans="1:6" s="12" customFormat="1" ht="30.75" customHeight="1" x14ac:dyDescent="0.25">
      <c r="A110" s="9"/>
      <c r="B110" s="9"/>
      <c r="C110" s="14"/>
      <c r="D110" s="14"/>
      <c r="E110" s="18"/>
      <c r="F110" s="15"/>
    </row>
    <row r="111" spans="1:6" s="12" customFormat="1" ht="30.75" customHeight="1" x14ac:dyDescent="0.25">
      <c r="A111" s="9"/>
      <c r="B111" s="9"/>
      <c r="C111" s="14"/>
      <c r="D111" s="14"/>
      <c r="E111" s="18"/>
      <c r="F111" s="15"/>
    </row>
    <row r="112" spans="1:6" s="12" customFormat="1" ht="30.75" customHeight="1" x14ac:dyDescent="0.25">
      <c r="A112" s="9"/>
      <c r="B112" s="9"/>
      <c r="C112" s="14"/>
      <c r="D112" s="14"/>
      <c r="E112" s="18"/>
      <c r="F112" s="15"/>
    </row>
    <row r="113" spans="1:6" s="12" customFormat="1" ht="30.75" customHeight="1" x14ac:dyDescent="0.25">
      <c r="A113" s="9"/>
      <c r="B113" s="9"/>
      <c r="C113" s="14"/>
      <c r="D113" s="14"/>
      <c r="E113" s="18"/>
      <c r="F113" s="15"/>
    </row>
    <row r="114" spans="1:6" s="97" customFormat="1" ht="16.5" x14ac:dyDescent="0.3">
      <c r="E114" s="98"/>
      <c r="F114" s="99"/>
    </row>
  </sheetData>
  <sheetProtection password="CDD8" sheet="1" objects="1" scenarios="1" selectLockedCells="1"/>
  <mergeCells count="6">
    <mergeCell ref="A9:B9"/>
    <mergeCell ref="A1:F1"/>
    <mergeCell ref="B2:F2"/>
    <mergeCell ref="A5:B5"/>
    <mergeCell ref="A4:D4"/>
    <mergeCell ref="A7:B7"/>
  </mergeCells>
  <conditionalFormatting sqref="C5:C9">
    <cfRule type="cellIs" dxfId="323" priority="3" operator="equal">
      <formula>"NO"</formula>
    </cfRule>
    <cfRule type="cellIs" dxfId="322" priority="4" operator="equal">
      <formula>"YES"</formula>
    </cfRule>
  </conditionalFormatting>
  <conditionalFormatting sqref="F21:F113 C13:D113">
    <cfRule type="cellIs" dxfId="321" priority="2" operator="equal">
      <formula>"NO"</formula>
    </cfRule>
  </conditionalFormatting>
  <conditionalFormatting sqref="F13:F20">
    <cfRule type="cellIs" dxfId="320" priority="1" operator="equal">
      <formula>"NO"</formula>
    </cfRule>
  </conditionalFormatting>
  <pageMargins left="0.7" right="0.7" top="0.75" bottom="0.75" header="0.3" footer="0.3"/>
  <pageSetup paperSize="5" scale="62" fitToHeight="0" orientation="landscape"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LIST!$D$28:$D$29</xm:f>
          </x14:formula1>
          <xm:sqref>F13:F113</xm:sqref>
        </x14:dataValidation>
        <x14:dataValidation type="list" allowBlank="1" showInputMessage="1" showErrorMessage="1">
          <x14:formula1>
            <xm:f>LIST!$B$1:$B$55</xm:f>
          </x14:formula1>
          <xm:sqref>C117:C123 D114:D116</xm:sqref>
        </x14:dataValidation>
        <x14:dataValidation type="list" allowBlank="1" showInputMessage="1" showErrorMessage="1">
          <x14:formula1>
            <xm:f>LIST!$D$1:$D$2</xm:f>
          </x14:formula1>
          <xm:sqref>C7 C9 C5 C13:D113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O107"/>
  <sheetViews>
    <sheetView tabSelected="1" zoomScaleNormal="100" workbookViewId="0">
      <selection activeCell="I7" sqref="I7"/>
    </sheetView>
  </sheetViews>
  <sheetFormatPr defaultColWidth="9.140625" defaultRowHeight="15" x14ac:dyDescent="0.25"/>
  <cols>
    <col min="1" max="2" width="37.42578125" style="108" customWidth="1"/>
    <col min="3" max="3" width="37.42578125" style="7" hidden="1" customWidth="1"/>
    <col min="4" max="4" width="37.42578125" style="7" customWidth="1"/>
    <col min="5" max="5" width="16.7109375" style="7" customWidth="1"/>
    <col min="6" max="6" width="16.7109375" style="108" customWidth="1"/>
    <col min="7" max="7" width="15" style="108" hidden="1" customWidth="1"/>
    <col min="8" max="8" width="20.7109375" style="7" customWidth="1"/>
    <col min="9" max="9" width="17.28515625" style="108" customWidth="1"/>
    <col min="10" max="11" width="13.5703125" style="108" hidden="1" customWidth="1"/>
    <col min="12" max="12" width="14.85546875" style="134" customWidth="1"/>
    <col min="13" max="14" width="9.140625" style="108"/>
    <col min="15" max="15" width="10.140625" style="108" bestFit="1" customWidth="1"/>
    <col min="16" max="16384" width="9.140625" style="108"/>
  </cols>
  <sheetData>
    <row r="1" spans="1:15" s="109" customFormat="1" ht="52.5" customHeight="1" x14ac:dyDescent="0.2">
      <c r="A1" s="143" t="s">
        <v>4</v>
      </c>
      <c r="B1" s="143"/>
      <c r="C1" s="143"/>
      <c r="D1" s="143"/>
      <c r="E1" s="143"/>
      <c r="F1" s="143"/>
      <c r="G1" s="143"/>
      <c r="H1" s="143"/>
      <c r="I1" s="143"/>
      <c r="J1" s="143"/>
      <c r="K1" s="143"/>
      <c r="L1" s="143"/>
    </row>
    <row r="2" spans="1:15" s="110" customFormat="1" ht="33.75" customHeight="1" x14ac:dyDescent="0.25">
      <c r="A2" s="113" t="s">
        <v>100</v>
      </c>
      <c r="B2" s="156" t="str">
        <f>'Information Sheet-COMPLETE 1st'!B2</f>
        <v>ENTER BUSINESS NAME HERE</v>
      </c>
      <c r="C2" s="156"/>
      <c r="D2" s="156"/>
      <c r="E2" s="156"/>
      <c r="F2" s="156"/>
      <c r="G2" s="156"/>
      <c r="H2" s="156"/>
      <c r="I2" s="156"/>
      <c r="J2" s="156"/>
      <c r="K2" s="156"/>
      <c r="L2" s="156"/>
    </row>
    <row r="3" spans="1:15" s="110" customFormat="1" ht="8.25" customHeight="1" x14ac:dyDescent="0.25">
      <c r="A3" s="114"/>
      <c r="B3" s="10"/>
      <c r="C3" s="15"/>
      <c r="D3" s="15"/>
      <c r="E3" s="17"/>
      <c r="F3" s="10"/>
      <c r="G3" s="10"/>
      <c r="H3" s="17"/>
      <c r="I3" s="10"/>
      <c r="L3" s="132"/>
    </row>
    <row r="4" spans="1:15" s="110" customFormat="1" ht="6.75" customHeight="1" x14ac:dyDescent="0.25">
      <c r="A4" s="114"/>
      <c r="B4" s="114"/>
      <c r="C4" s="22"/>
      <c r="D4" s="15"/>
      <c r="E4" s="15"/>
      <c r="F4" s="114"/>
      <c r="G4" s="114"/>
      <c r="H4" s="15"/>
      <c r="I4" s="114"/>
      <c r="L4" s="132"/>
    </row>
    <row r="5" spans="1:15" s="24" customFormat="1" ht="81" customHeight="1" x14ac:dyDescent="0.25">
      <c r="A5" s="91" t="s">
        <v>95</v>
      </c>
      <c r="B5" s="91" t="s">
        <v>96</v>
      </c>
      <c r="C5" s="91" t="s">
        <v>94</v>
      </c>
      <c r="D5" s="91" t="s">
        <v>97</v>
      </c>
      <c r="E5" s="91" t="s">
        <v>110</v>
      </c>
      <c r="F5" s="91" t="s">
        <v>111</v>
      </c>
      <c r="G5" s="91" t="s">
        <v>12</v>
      </c>
      <c r="H5" s="91" t="s">
        <v>98</v>
      </c>
      <c r="I5" s="91" t="s">
        <v>99</v>
      </c>
      <c r="J5" s="91" t="s">
        <v>0</v>
      </c>
      <c r="K5" s="91" t="s">
        <v>120</v>
      </c>
      <c r="L5" s="130" t="s">
        <v>93</v>
      </c>
      <c r="M5" s="92"/>
    </row>
    <row r="6" spans="1:15" ht="30.75" customHeight="1" x14ac:dyDescent="0.25">
      <c r="A6" s="115">
        <f>'Information Sheet-COMPLETE 1st'!A13</f>
        <v>0</v>
      </c>
      <c r="B6" s="109">
        <f>'Information Sheet-COMPLETE 1st'!B13</f>
        <v>0</v>
      </c>
      <c r="C6" s="2" t="s">
        <v>6</v>
      </c>
      <c r="E6" s="120"/>
      <c r="F6" s="120"/>
      <c r="G6" s="82"/>
      <c r="H6" s="116">
        <v>0</v>
      </c>
      <c r="I6" s="84">
        <v>0</v>
      </c>
      <c r="J6" s="117">
        <f>20-H6</f>
        <v>20</v>
      </c>
      <c r="K6" s="117" t="str">
        <f t="shared" ref="K6:K37" si="0">IF(AND(J6&lt;=3.99,L13&gt;(-100)),J6,"$4.00")</f>
        <v>$4.00</v>
      </c>
      <c r="L6" s="133" t="str">
        <f t="shared" ref="L6:L37" si="1">IF(OR(H6&gt;19.99,H6&lt;13.71),"0",K6*I6)</f>
        <v>0</v>
      </c>
      <c r="O6" s="121"/>
    </row>
    <row r="7" spans="1:15" ht="30.75" customHeight="1" x14ac:dyDescent="0.25">
      <c r="A7" s="115">
        <f>'Information Sheet-COMPLETE 1st'!A14</f>
        <v>0</v>
      </c>
      <c r="B7" s="109">
        <f>'Information Sheet-COMPLETE 1st'!B14</f>
        <v>0</v>
      </c>
      <c r="C7" s="2" t="s">
        <v>6</v>
      </c>
      <c r="E7" s="118">
        <f>E6</f>
        <v>0</v>
      </c>
      <c r="F7" s="118">
        <f t="shared" ref="E7:F9" si="2">F6</f>
        <v>0</v>
      </c>
      <c r="G7" s="82"/>
      <c r="H7" s="116">
        <v>0</v>
      </c>
      <c r="I7" s="84">
        <v>0</v>
      </c>
      <c r="J7" s="117">
        <f>20-H7</f>
        <v>20</v>
      </c>
      <c r="K7" s="117" t="str">
        <f t="shared" si="0"/>
        <v>$4.00</v>
      </c>
      <c r="L7" s="133" t="str">
        <f t="shared" si="1"/>
        <v>0</v>
      </c>
    </row>
    <row r="8" spans="1:15" ht="30.75" customHeight="1" x14ac:dyDescent="0.25">
      <c r="A8" s="115">
        <f>'Information Sheet-COMPLETE 1st'!A15</f>
        <v>0</v>
      </c>
      <c r="B8" s="109">
        <f>'Information Sheet-COMPLETE 1st'!B15</f>
        <v>0</v>
      </c>
      <c r="C8" s="2" t="s">
        <v>6</v>
      </c>
      <c r="E8" s="118">
        <f t="shared" si="2"/>
        <v>0</v>
      </c>
      <c r="F8" s="118">
        <f t="shared" si="2"/>
        <v>0</v>
      </c>
      <c r="G8" s="82"/>
      <c r="H8" s="116">
        <v>0</v>
      </c>
      <c r="I8" s="84">
        <v>0</v>
      </c>
      <c r="J8" s="117">
        <f>20-H8</f>
        <v>20</v>
      </c>
      <c r="K8" s="117" t="str">
        <f t="shared" si="0"/>
        <v>$4.00</v>
      </c>
      <c r="L8" s="133" t="str">
        <f t="shared" si="1"/>
        <v>0</v>
      </c>
    </row>
    <row r="9" spans="1:15" ht="30.75" customHeight="1" x14ac:dyDescent="0.25">
      <c r="A9" s="115">
        <f>'Information Sheet-COMPLETE 1st'!A16</f>
        <v>0</v>
      </c>
      <c r="B9" s="109">
        <f>'Information Sheet-COMPLETE 1st'!B16</f>
        <v>0</v>
      </c>
      <c r="C9" s="2" t="s">
        <v>6</v>
      </c>
      <c r="E9" s="118">
        <f t="shared" si="2"/>
        <v>0</v>
      </c>
      <c r="F9" s="118">
        <f t="shared" si="2"/>
        <v>0</v>
      </c>
      <c r="G9" s="82"/>
      <c r="H9" s="116">
        <v>0</v>
      </c>
      <c r="I9" s="84">
        <v>0</v>
      </c>
      <c r="J9" s="117">
        <f>20-H9</f>
        <v>20</v>
      </c>
      <c r="K9" s="117" t="str">
        <f t="shared" si="0"/>
        <v>$4.00</v>
      </c>
      <c r="L9" s="133" t="str">
        <f t="shared" si="1"/>
        <v>0</v>
      </c>
    </row>
    <row r="10" spans="1:15" s="110" customFormat="1" ht="30.75" customHeight="1" x14ac:dyDescent="0.25">
      <c r="A10" s="115">
        <f>'Information Sheet-COMPLETE 1st'!A17</f>
        <v>0</v>
      </c>
      <c r="B10" s="109">
        <f>'Information Sheet-COMPLETE 1st'!B17</f>
        <v>0</v>
      </c>
      <c r="C10" s="2" t="s">
        <v>6</v>
      </c>
      <c r="D10" s="7"/>
      <c r="E10" s="118">
        <f t="shared" ref="E10:E38" si="3">E9</f>
        <v>0</v>
      </c>
      <c r="F10" s="118">
        <f t="shared" ref="F10:F38" si="4">F9</f>
        <v>0</v>
      </c>
      <c r="G10" s="82"/>
      <c r="H10" s="116">
        <v>0</v>
      </c>
      <c r="I10" s="84">
        <v>0</v>
      </c>
      <c r="J10" s="117">
        <f t="shared" ref="J10:J37" si="5">20-H10</f>
        <v>20</v>
      </c>
      <c r="K10" s="117" t="str">
        <f t="shared" si="0"/>
        <v>$4.00</v>
      </c>
      <c r="L10" s="133" t="str">
        <f t="shared" si="1"/>
        <v>0</v>
      </c>
      <c r="M10" s="108"/>
    </row>
    <row r="11" spans="1:15" s="110" customFormat="1" ht="30.75" customHeight="1" x14ac:dyDescent="0.25">
      <c r="A11" s="115">
        <f>'Information Sheet-COMPLETE 1st'!A18</f>
        <v>0</v>
      </c>
      <c r="B11" s="109">
        <f>'Information Sheet-COMPLETE 1st'!B18</f>
        <v>0</v>
      </c>
      <c r="C11" s="2" t="s">
        <v>6</v>
      </c>
      <c r="D11" s="7"/>
      <c r="E11" s="118">
        <f t="shared" si="3"/>
        <v>0</v>
      </c>
      <c r="F11" s="118">
        <f t="shared" si="4"/>
        <v>0</v>
      </c>
      <c r="G11" s="82"/>
      <c r="H11" s="116">
        <v>0</v>
      </c>
      <c r="I11" s="84">
        <v>0</v>
      </c>
      <c r="J11" s="117">
        <f t="shared" si="5"/>
        <v>20</v>
      </c>
      <c r="K11" s="117" t="str">
        <f t="shared" si="0"/>
        <v>$4.00</v>
      </c>
      <c r="L11" s="133" t="str">
        <f t="shared" si="1"/>
        <v>0</v>
      </c>
      <c r="M11" s="108"/>
    </row>
    <row r="12" spans="1:15" s="110" customFormat="1" ht="30.75" customHeight="1" x14ac:dyDescent="0.25">
      <c r="A12" s="115">
        <f>'Information Sheet-COMPLETE 1st'!A19</f>
        <v>0</v>
      </c>
      <c r="B12" s="109">
        <f>'Information Sheet-COMPLETE 1st'!B19</f>
        <v>0</v>
      </c>
      <c r="C12" s="2" t="s">
        <v>6</v>
      </c>
      <c r="D12" s="7"/>
      <c r="E12" s="118">
        <f t="shared" si="3"/>
        <v>0</v>
      </c>
      <c r="F12" s="118">
        <f t="shared" si="4"/>
        <v>0</v>
      </c>
      <c r="G12" s="82"/>
      <c r="H12" s="116">
        <v>0</v>
      </c>
      <c r="I12" s="84">
        <v>0</v>
      </c>
      <c r="J12" s="117">
        <f t="shared" si="5"/>
        <v>20</v>
      </c>
      <c r="K12" s="117" t="str">
        <f t="shared" si="0"/>
        <v>$4.00</v>
      </c>
      <c r="L12" s="133" t="str">
        <f t="shared" si="1"/>
        <v>0</v>
      </c>
      <c r="M12" s="108"/>
    </row>
    <row r="13" spans="1:15" s="110" customFormat="1" ht="30.75" customHeight="1" x14ac:dyDescent="0.25">
      <c r="A13" s="115">
        <f>'Information Sheet-COMPLETE 1st'!A20</f>
        <v>0</v>
      </c>
      <c r="B13" s="109">
        <f>'Information Sheet-COMPLETE 1st'!B20</f>
        <v>0</v>
      </c>
      <c r="C13" s="2" t="s">
        <v>6</v>
      </c>
      <c r="D13" s="7"/>
      <c r="E13" s="118">
        <f t="shared" si="3"/>
        <v>0</v>
      </c>
      <c r="F13" s="118">
        <f t="shared" si="4"/>
        <v>0</v>
      </c>
      <c r="G13" s="82"/>
      <c r="H13" s="116">
        <v>0</v>
      </c>
      <c r="I13" s="84">
        <v>0</v>
      </c>
      <c r="J13" s="117">
        <f t="shared" si="5"/>
        <v>20</v>
      </c>
      <c r="K13" s="117" t="str">
        <f t="shared" si="0"/>
        <v>$4.00</v>
      </c>
      <c r="L13" s="133" t="str">
        <f t="shared" si="1"/>
        <v>0</v>
      </c>
      <c r="M13" s="108"/>
    </row>
    <row r="14" spans="1:15" s="110" customFormat="1" ht="30.75" customHeight="1" x14ac:dyDescent="0.25">
      <c r="A14" s="115">
        <f>'Information Sheet-COMPLETE 1st'!A21</f>
        <v>0</v>
      </c>
      <c r="B14" s="109">
        <f>'Information Sheet-COMPLETE 1st'!B21</f>
        <v>0</v>
      </c>
      <c r="C14" s="2" t="s">
        <v>6</v>
      </c>
      <c r="D14" s="7"/>
      <c r="E14" s="118">
        <f t="shared" si="3"/>
        <v>0</v>
      </c>
      <c r="F14" s="118">
        <f t="shared" si="4"/>
        <v>0</v>
      </c>
      <c r="G14" s="82"/>
      <c r="H14" s="116">
        <v>0</v>
      </c>
      <c r="I14" s="84">
        <v>0</v>
      </c>
      <c r="J14" s="117">
        <f t="shared" si="5"/>
        <v>20</v>
      </c>
      <c r="K14" s="117" t="str">
        <f t="shared" si="0"/>
        <v>$4.00</v>
      </c>
      <c r="L14" s="133" t="str">
        <f t="shared" si="1"/>
        <v>0</v>
      </c>
      <c r="M14" s="108"/>
    </row>
    <row r="15" spans="1:15" s="110" customFormat="1" ht="30.75" customHeight="1" x14ac:dyDescent="0.25">
      <c r="A15" s="115">
        <f>'Information Sheet-COMPLETE 1st'!A22</f>
        <v>0</v>
      </c>
      <c r="B15" s="109">
        <f>'Information Sheet-COMPLETE 1st'!B22</f>
        <v>0</v>
      </c>
      <c r="C15" s="2" t="s">
        <v>6</v>
      </c>
      <c r="D15" s="7"/>
      <c r="E15" s="118">
        <f t="shared" si="3"/>
        <v>0</v>
      </c>
      <c r="F15" s="118">
        <f t="shared" si="4"/>
        <v>0</v>
      </c>
      <c r="G15" s="82"/>
      <c r="H15" s="116">
        <v>0</v>
      </c>
      <c r="I15" s="84">
        <v>0</v>
      </c>
      <c r="J15" s="117">
        <f t="shared" si="5"/>
        <v>20</v>
      </c>
      <c r="K15" s="117" t="str">
        <f t="shared" si="0"/>
        <v>$4.00</v>
      </c>
      <c r="L15" s="133" t="str">
        <f t="shared" si="1"/>
        <v>0</v>
      </c>
      <c r="M15" s="108"/>
    </row>
    <row r="16" spans="1:15" s="110" customFormat="1" ht="30.75" customHeight="1" x14ac:dyDescent="0.25">
      <c r="A16" s="115">
        <f>'Information Sheet-COMPLETE 1st'!A23</f>
        <v>0</v>
      </c>
      <c r="B16" s="109">
        <f>'Information Sheet-COMPLETE 1st'!B23</f>
        <v>0</v>
      </c>
      <c r="C16" s="2" t="s">
        <v>6</v>
      </c>
      <c r="D16" s="7"/>
      <c r="E16" s="118">
        <f t="shared" si="3"/>
        <v>0</v>
      </c>
      <c r="F16" s="118">
        <f t="shared" si="4"/>
        <v>0</v>
      </c>
      <c r="G16" s="82"/>
      <c r="H16" s="116">
        <v>0</v>
      </c>
      <c r="I16" s="84">
        <v>0</v>
      </c>
      <c r="J16" s="117">
        <f t="shared" si="5"/>
        <v>20</v>
      </c>
      <c r="K16" s="117" t="str">
        <f t="shared" si="0"/>
        <v>$4.00</v>
      </c>
      <c r="L16" s="133" t="str">
        <f t="shared" si="1"/>
        <v>0</v>
      </c>
      <c r="M16" s="108"/>
    </row>
    <row r="17" spans="1:13" s="110" customFormat="1" ht="30.75" customHeight="1" x14ac:dyDescent="0.25">
      <c r="A17" s="115">
        <f>'Information Sheet-COMPLETE 1st'!A24</f>
        <v>0</v>
      </c>
      <c r="B17" s="109">
        <f>'Information Sheet-COMPLETE 1st'!B24</f>
        <v>0</v>
      </c>
      <c r="C17" s="2" t="s">
        <v>6</v>
      </c>
      <c r="D17" s="7"/>
      <c r="E17" s="118">
        <f t="shared" si="3"/>
        <v>0</v>
      </c>
      <c r="F17" s="118">
        <f t="shared" si="4"/>
        <v>0</v>
      </c>
      <c r="G17" s="82"/>
      <c r="H17" s="116">
        <v>0</v>
      </c>
      <c r="I17" s="84">
        <v>0</v>
      </c>
      <c r="J17" s="117">
        <f t="shared" si="5"/>
        <v>20</v>
      </c>
      <c r="K17" s="117" t="str">
        <f t="shared" si="0"/>
        <v>$4.00</v>
      </c>
      <c r="L17" s="133" t="str">
        <f t="shared" si="1"/>
        <v>0</v>
      </c>
      <c r="M17" s="108"/>
    </row>
    <row r="18" spans="1:13" s="110" customFormat="1" ht="30.75" customHeight="1" x14ac:dyDescent="0.25">
      <c r="A18" s="115">
        <f>'Information Sheet-COMPLETE 1st'!A25</f>
        <v>0</v>
      </c>
      <c r="B18" s="109">
        <f>'Information Sheet-COMPLETE 1st'!B25</f>
        <v>0</v>
      </c>
      <c r="C18" s="2" t="s">
        <v>6</v>
      </c>
      <c r="D18" s="7"/>
      <c r="E18" s="118">
        <f t="shared" si="3"/>
        <v>0</v>
      </c>
      <c r="F18" s="118">
        <f t="shared" si="4"/>
        <v>0</v>
      </c>
      <c r="G18" s="82"/>
      <c r="H18" s="116">
        <v>0</v>
      </c>
      <c r="I18" s="84">
        <v>0</v>
      </c>
      <c r="J18" s="117">
        <f t="shared" si="5"/>
        <v>20</v>
      </c>
      <c r="K18" s="117" t="str">
        <f t="shared" si="0"/>
        <v>$4.00</v>
      </c>
      <c r="L18" s="133" t="str">
        <f t="shared" si="1"/>
        <v>0</v>
      </c>
      <c r="M18" s="108"/>
    </row>
    <row r="19" spans="1:13" s="110" customFormat="1" ht="30.75" customHeight="1" x14ac:dyDescent="0.25">
      <c r="A19" s="115">
        <f>'Information Sheet-COMPLETE 1st'!A26</f>
        <v>0</v>
      </c>
      <c r="B19" s="109">
        <f>'Information Sheet-COMPLETE 1st'!B26</f>
        <v>0</v>
      </c>
      <c r="C19" s="2" t="s">
        <v>6</v>
      </c>
      <c r="D19" s="7"/>
      <c r="E19" s="118">
        <f t="shared" si="3"/>
        <v>0</v>
      </c>
      <c r="F19" s="118">
        <f t="shared" si="4"/>
        <v>0</v>
      </c>
      <c r="G19" s="82"/>
      <c r="H19" s="116">
        <v>0</v>
      </c>
      <c r="I19" s="84">
        <v>0</v>
      </c>
      <c r="J19" s="117">
        <f t="shared" si="5"/>
        <v>20</v>
      </c>
      <c r="K19" s="117" t="str">
        <f t="shared" si="0"/>
        <v>$4.00</v>
      </c>
      <c r="L19" s="133" t="str">
        <f t="shared" si="1"/>
        <v>0</v>
      </c>
      <c r="M19" s="108"/>
    </row>
    <row r="20" spans="1:13" s="110" customFormat="1" ht="30.75" customHeight="1" x14ac:dyDescent="0.25">
      <c r="A20" s="115">
        <f>'Information Sheet-COMPLETE 1st'!A27</f>
        <v>0</v>
      </c>
      <c r="B20" s="109">
        <f>'Information Sheet-COMPLETE 1st'!B27</f>
        <v>0</v>
      </c>
      <c r="C20" s="2" t="s">
        <v>6</v>
      </c>
      <c r="D20" s="7"/>
      <c r="E20" s="118">
        <f t="shared" si="3"/>
        <v>0</v>
      </c>
      <c r="F20" s="118">
        <f t="shared" si="4"/>
        <v>0</v>
      </c>
      <c r="G20" s="82"/>
      <c r="H20" s="116">
        <v>0</v>
      </c>
      <c r="I20" s="84">
        <v>0</v>
      </c>
      <c r="J20" s="117">
        <f t="shared" si="5"/>
        <v>20</v>
      </c>
      <c r="K20" s="117" t="str">
        <f t="shared" si="0"/>
        <v>$4.00</v>
      </c>
      <c r="L20" s="133" t="str">
        <f t="shared" si="1"/>
        <v>0</v>
      </c>
      <c r="M20" s="108"/>
    </row>
    <row r="21" spans="1:13" s="110" customFormat="1" ht="30.75" customHeight="1" x14ac:dyDescent="0.25">
      <c r="A21" s="115">
        <f>'Information Sheet-COMPLETE 1st'!A28</f>
        <v>0</v>
      </c>
      <c r="B21" s="109">
        <f>'Information Sheet-COMPLETE 1st'!B28</f>
        <v>0</v>
      </c>
      <c r="C21" s="2" t="s">
        <v>6</v>
      </c>
      <c r="D21" s="7"/>
      <c r="E21" s="118">
        <f t="shared" si="3"/>
        <v>0</v>
      </c>
      <c r="F21" s="118">
        <f t="shared" si="4"/>
        <v>0</v>
      </c>
      <c r="G21" s="82"/>
      <c r="H21" s="116">
        <v>0</v>
      </c>
      <c r="I21" s="84">
        <v>0</v>
      </c>
      <c r="J21" s="117">
        <f t="shared" si="5"/>
        <v>20</v>
      </c>
      <c r="K21" s="117" t="str">
        <f t="shared" si="0"/>
        <v>$4.00</v>
      </c>
      <c r="L21" s="133" t="str">
        <f t="shared" si="1"/>
        <v>0</v>
      </c>
      <c r="M21" s="108"/>
    </row>
    <row r="22" spans="1:13" s="110" customFormat="1" ht="30.75" customHeight="1" x14ac:dyDescent="0.25">
      <c r="A22" s="115">
        <f>'Information Sheet-COMPLETE 1st'!A29</f>
        <v>0</v>
      </c>
      <c r="B22" s="109">
        <f>'Information Sheet-COMPLETE 1st'!B29</f>
        <v>0</v>
      </c>
      <c r="C22" s="2" t="s">
        <v>6</v>
      </c>
      <c r="D22" s="7"/>
      <c r="E22" s="118">
        <f t="shared" si="3"/>
        <v>0</v>
      </c>
      <c r="F22" s="118">
        <f t="shared" si="4"/>
        <v>0</v>
      </c>
      <c r="G22" s="82"/>
      <c r="H22" s="116">
        <v>0</v>
      </c>
      <c r="I22" s="84">
        <v>0</v>
      </c>
      <c r="J22" s="117">
        <f t="shared" si="5"/>
        <v>20</v>
      </c>
      <c r="K22" s="117" t="str">
        <f t="shared" si="0"/>
        <v>$4.00</v>
      </c>
      <c r="L22" s="133" t="str">
        <f t="shared" si="1"/>
        <v>0</v>
      </c>
      <c r="M22" s="108"/>
    </row>
    <row r="23" spans="1:13" s="110" customFormat="1" ht="30.75" customHeight="1" x14ac:dyDescent="0.25">
      <c r="A23" s="115">
        <f>'Information Sheet-COMPLETE 1st'!A30</f>
        <v>0</v>
      </c>
      <c r="B23" s="109">
        <f>'Information Sheet-COMPLETE 1st'!B30</f>
        <v>0</v>
      </c>
      <c r="C23" s="2" t="s">
        <v>6</v>
      </c>
      <c r="D23" s="7"/>
      <c r="E23" s="118">
        <f t="shared" si="3"/>
        <v>0</v>
      </c>
      <c r="F23" s="118">
        <f t="shared" si="4"/>
        <v>0</v>
      </c>
      <c r="G23" s="82"/>
      <c r="H23" s="116">
        <v>0</v>
      </c>
      <c r="I23" s="84">
        <v>0</v>
      </c>
      <c r="J23" s="117">
        <f t="shared" si="5"/>
        <v>20</v>
      </c>
      <c r="K23" s="117" t="str">
        <f t="shared" si="0"/>
        <v>$4.00</v>
      </c>
      <c r="L23" s="133" t="str">
        <f t="shared" si="1"/>
        <v>0</v>
      </c>
      <c r="M23" s="108"/>
    </row>
    <row r="24" spans="1:13" s="110" customFormat="1" ht="30.75" customHeight="1" x14ac:dyDescent="0.25">
      <c r="A24" s="115">
        <f>'Information Sheet-COMPLETE 1st'!A31</f>
        <v>0</v>
      </c>
      <c r="B24" s="109">
        <f>'Information Sheet-COMPLETE 1st'!B31</f>
        <v>0</v>
      </c>
      <c r="C24" s="2" t="s">
        <v>6</v>
      </c>
      <c r="D24" s="7"/>
      <c r="E24" s="118">
        <f t="shared" si="3"/>
        <v>0</v>
      </c>
      <c r="F24" s="118">
        <f t="shared" si="4"/>
        <v>0</v>
      </c>
      <c r="G24" s="82"/>
      <c r="H24" s="116">
        <v>0</v>
      </c>
      <c r="I24" s="84">
        <v>0</v>
      </c>
      <c r="J24" s="117">
        <f t="shared" si="5"/>
        <v>20</v>
      </c>
      <c r="K24" s="117" t="str">
        <f t="shared" si="0"/>
        <v>$4.00</v>
      </c>
      <c r="L24" s="133" t="str">
        <f t="shared" si="1"/>
        <v>0</v>
      </c>
      <c r="M24" s="108"/>
    </row>
    <row r="25" spans="1:13" s="110" customFormat="1" ht="30.75" customHeight="1" x14ac:dyDescent="0.25">
      <c r="A25" s="115">
        <f>'Information Sheet-COMPLETE 1st'!A32</f>
        <v>0</v>
      </c>
      <c r="B25" s="109">
        <f>'Information Sheet-COMPLETE 1st'!B32</f>
        <v>0</v>
      </c>
      <c r="C25" s="2" t="s">
        <v>6</v>
      </c>
      <c r="D25" s="7"/>
      <c r="E25" s="118">
        <f t="shared" si="3"/>
        <v>0</v>
      </c>
      <c r="F25" s="118">
        <f t="shared" si="4"/>
        <v>0</v>
      </c>
      <c r="G25" s="82"/>
      <c r="H25" s="116">
        <v>0</v>
      </c>
      <c r="I25" s="84">
        <v>0</v>
      </c>
      <c r="J25" s="117">
        <f t="shared" si="5"/>
        <v>20</v>
      </c>
      <c r="K25" s="117" t="str">
        <f t="shared" si="0"/>
        <v>$4.00</v>
      </c>
      <c r="L25" s="133" t="str">
        <f t="shared" si="1"/>
        <v>0</v>
      </c>
      <c r="M25" s="108"/>
    </row>
    <row r="26" spans="1:13" s="110" customFormat="1" ht="30.75" customHeight="1" x14ac:dyDescent="0.25">
      <c r="A26" s="115">
        <f>'Information Sheet-COMPLETE 1st'!A33</f>
        <v>0</v>
      </c>
      <c r="B26" s="109">
        <f>'Information Sheet-COMPLETE 1st'!B33</f>
        <v>0</v>
      </c>
      <c r="C26" s="2" t="s">
        <v>6</v>
      </c>
      <c r="D26" s="7"/>
      <c r="E26" s="118">
        <f t="shared" si="3"/>
        <v>0</v>
      </c>
      <c r="F26" s="118">
        <f t="shared" si="4"/>
        <v>0</v>
      </c>
      <c r="G26" s="82"/>
      <c r="H26" s="116">
        <v>0</v>
      </c>
      <c r="I26" s="84">
        <v>0</v>
      </c>
      <c r="J26" s="117">
        <f t="shared" si="5"/>
        <v>20</v>
      </c>
      <c r="K26" s="117" t="str">
        <f t="shared" si="0"/>
        <v>$4.00</v>
      </c>
      <c r="L26" s="133" t="str">
        <f t="shared" si="1"/>
        <v>0</v>
      </c>
      <c r="M26" s="108"/>
    </row>
    <row r="27" spans="1:13" s="110" customFormat="1" ht="30.75" customHeight="1" x14ac:dyDescent="0.25">
      <c r="A27" s="115">
        <f>'Information Sheet-COMPLETE 1st'!A34</f>
        <v>0</v>
      </c>
      <c r="B27" s="109">
        <f>'Information Sheet-COMPLETE 1st'!B34</f>
        <v>0</v>
      </c>
      <c r="C27" s="2" t="s">
        <v>6</v>
      </c>
      <c r="D27" s="7"/>
      <c r="E27" s="118">
        <f t="shared" si="3"/>
        <v>0</v>
      </c>
      <c r="F27" s="118">
        <f t="shared" si="4"/>
        <v>0</v>
      </c>
      <c r="G27" s="82"/>
      <c r="H27" s="116">
        <v>0</v>
      </c>
      <c r="I27" s="84">
        <v>0</v>
      </c>
      <c r="J27" s="117">
        <f t="shared" si="5"/>
        <v>20</v>
      </c>
      <c r="K27" s="117" t="str">
        <f t="shared" si="0"/>
        <v>$4.00</v>
      </c>
      <c r="L27" s="133" t="str">
        <f t="shared" si="1"/>
        <v>0</v>
      </c>
      <c r="M27" s="108"/>
    </row>
    <row r="28" spans="1:13" s="110" customFormat="1" ht="30.75" customHeight="1" x14ac:dyDescent="0.25">
      <c r="A28" s="115">
        <f>'Information Sheet-COMPLETE 1st'!A35</f>
        <v>0</v>
      </c>
      <c r="B28" s="109">
        <f>'Information Sheet-COMPLETE 1st'!B35</f>
        <v>0</v>
      </c>
      <c r="C28" s="2" t="s">
        <v>6</v>
      </c>
      <c r="D28" s="7"/>
      <c r="E28" s="118">
        <f t="shared" si="3"/>
        <v>0</v>
      </c>
      <c r="F28" s="118">
        <f t="shared" si="4"/>
        <v>0</v>
      </c>
      <c r="G28" s="82"/>
      <c r="H28" s="116">
        <v>0</v>
      </c>
      <c r="I28" s="84">
        <v>0</v>
      </c>
      <c r="J28" s="117">
        <f t="shared" si="5"/>
        <v>20</v>
      </c>
      <c r="K28" s="117" t="str">
        <f t="shared" si="0"/>
        <v>$4.00</v>
      </c>
      <c r="L28" s="133" t="str">
        <f t="shared" si="1"/>
        <v>0</v>
      </c>
      <c r="M28" s="108"/>
    </row>
    <row r="29" spans="1:13" s="110" customFormat="1" ht="30.75" customHeight="1" x14ac:dyDescent="0.25">
      <c r="A29" s="115">
        <f>'Information Sheet-COMPLETE 1st'!A36</f>
        <v>0</v>
      </c>
      <c r="B29" s="109">
        <f>'Information Sheet-COMPLETE 1st'!B36</f>
        <v>0</v>
      </c>
      <c r="C29" s="2" t="s">
        <v>6</v>
      </c>
      <c r="D29" s="7"/>
      <c r="E29" s="118">
        <f t="shared" si="3"/>
        <v>0</v>
      </c>
      <c r="F29" s="118">
        <f t="shared" si="4"/>
        <v>0</v>
      </c>
      <c r="G29" s="82"/>
      <c r="H29" s="116">
        <v>0</v>
      </c>
      <c r="I29" s="84">
        <v>0</v>
      </c>
      <c r="J29" s="117">
        <f t="shared" si="5"/>
        <v>20</v>
      </c>
      <c r="K29" s="117" t="str">
        <f t="shared" si="0"/>
        <v>$4.00</v>
      </c>
      <c r="L29" s="133" t="str">
        <f t="shared" si="1"/>
        <v>0</v>
      </c>
      <c r="M29" s="108"/>
    </row>
    <row r="30" spans="1:13" s="110" customFormat="1" ht="30.75" customHeight="1" x14ac:dyDescent="0.25">
      <c r="A30" s="115">
        <f>'Information Sheet-COMPLETE 1st'!A37</f>
        <v>0</v>
      </c>
      <c r="B30" s="109">
        <f>'Information Sheet-COMPLETE 1st'!B37</f>
        <v>0</v>
      </c>
      <c r="C30" s="2" t="s">
        <v>6</v>
      </c>
      <c r="D30" s="7"/>
      <c r="E30" s="118">
        <f t="shared" si="3"/>
        <v>0</v>
      </c>
      <c r="F30" s="118">
        <f t="shared" si="4"/>
        <v>0</v>
      </c>
      <c r="G30" s="82"/>
      <c r="H30" s="116">
        <v>0</v>
      </c>
      <c r="I30" s="84">
        <v>0</v>
      </c>
      <c r="J30" s="117">
        <f t="shared" si="5"/>
        <v>20</v>
      </c>
      <c r="K30" s="117" t="str">
        <f t="shared" si="0"/>
        <v>$4.00</v>
      </c>
      <c r="L30" s="133" t="str">
        <f t="shared" si="1"/>
        <v>0</v>
      </c>
      <c r="M30" s="108"/>
    </row>
    <row r="31" spans="1:13" s="110" customFormat="1" ht="30.75" customHeight="1" x14ac:dyDescent="0.25">
      <c r="A31" s="115">
        <f>'Information Sheet-COMPLETE 1st'!A38</f>
        <v>0</v>
      </c>
      <c r="B31" s="109">
        <f>'Information Sheet-COMPLETE 1st'!B38</f>
        <v>0</v>
      </c>
      <c r="C31" s="2" t="s">
        <v>6</v>
      </c>
      <c r="D31" s="7"/>
      <c r="E31" s="118">
        <f t="shared" si="3"/>
        <v>0</v>
      </c>
      <c r="F31" s="118">
        <f t="shared" si="4"/>
        <v>0</v>
      </c>
      <c r="G31" s="82"/>
      <c r="H31" s="116">
        <v>0</v>
      </c>
      <c r="I31" s="84">
        <v>0</v>
      </c>
      <c r="J31" s="117">
        <f t="shared" si="5"/>
        <v>20</v>
      </c>
      <c r="K31" s="117" t="str">
        <f t="shared" si="0"/>
        <v>$4.00</v>
      </c>
      <c r="L31" s="133" t="str">
        <f t="shared" si="1"/>
        <v>0</v>
      </c>
      <c r="M31" s="108"/>
    </row>
    <row r="32" spans="1:13" s="110" customFormat="1" ht="30.75" customHeight="1" x14ac:dyDescent="0.25">
      <c r="A32" s="115">
        <f>'Information Sheet-COMPLETE 1st'!A39</f>
        <v>0</v>
      </c>
      <c r="B32" s="109">
        <f>'Information Sheet-COMPLETE 1st'!B39</f>
        <v>0</v>
      </c>
      <c r="C32" s="2" t="s">
        <v>6</v>
      </c>
      <c r="D32" s="7"/>
      <c r="E32" s="118">
        <f t="shared" si="3"/>
        <v>0</v>
      </c>
      <c r="F32" s="118">
        <f t="shared" si="4"/>
        <v>0</v>
      </c>
      <c r="G32" s="82"/>
      <c r="H32" s="116">
        <v>0</v>
      </c>
      <c r="I32" s="84">
        <v>0</v>
      </c>
      <c r="J32" s="117">
        <f t="shared" si="5"/>
        <v>20</v>
      </c>
      <c r="K32" s="117" t="str">
        <f t="shared" si="0"/>
        <v>$4.00</v>
      </c>
      <c r="L32" s="133" t="str">
        <f t="shared" si="1"/>
        <v>0</v>
      </c>
      <c r="M32" s="108"/>
    </row>
    <row r="33" spans="1:13" s="110" customFormat="1" ht="30.75" customHeight="1" x14ac:dyDescent="0.25">
      <c r="A33" s="115">
        <f>'Information Sheet-COMPLETE 1st'!A40</f>
        <v>0</v>
      </c>
      <c r="B33" s="109">
        <f>'Information Sheet-COMPLETE 1st'!B40</f>
        <v>0</v>
      </c>
      <c r="C33" s="2" t="s">
        <v>6</v>
      </c>
      <c r="D33" s="7"/>
      <c r="E33" s="118">
        <f t="shared" si="3"/>
        <v>0</v>
      </c>
      <c r="F33" s="118">
        <f t="shared" si="4"/>
        <v>0</v>
      </c>
      <c r="G33" s="82"/>
      <c r="H33" s="116">
        <v>0</v>
      </c>
      <c r="I33" s="84">
        <v>0</v>
      </c>
      <c r="J33" s="117">
        <f t="shared" si="5"/>
        <v>20</v>
      </c>
      <c r="K33" s="117" t="str">
        <f t="shared" si="0"/>
        <v>$4.00</v>
      </c>
      <c r="L33" s="133" t="str">
        <f t="shared" si="1"/>
        <v>0</v>
      </c>
      <c r="M33" s="108"/>
    </row>
    <row r="34" spans="1:13" s="110" customFormat="1" ht="30.75" customHeight="1" x14ac:dyDescent="0.25">
      <c r="A34" s="115">
        <f>'Information Sheet-COMPLETE 1st'!A41</f>
        <v>0</v>
      </c>
      <c r="B34" s="109">
        <f>'Information Sheet-COMPLETE 1st'!B41</f>
        <v>0</v>
      </c>
      <c r="C34" s="2" t="s">
        <v>6</v>
      </c>
      <c r="D34" s="7"/>
      <c r="E34" s="118">
        <f t="shared" si="3"/>
        <v>0</v>
      </c>
      <c r="F34" s="118">
        <f t="shared" si="4"/>
        <v>0</v>
      </c>
      <c r="G34" s="82"/>
      <c r="H34" s="116">
        <v>0</v>
      </c>
      <c r="I34" s="84">
        <v>0</v>
      </c>
      <c r="J34" s="117">
        <f t="shared" si="5"/>
        <v>20</v>
      </c>
      <c r="K34" s="117" t="str">
        <f t="shared" si="0"/>
        <v>$4.00</v>
      </c>
      <c r="L34" s="133" t="str">
        <f t="shared" si="1"/>
        <v>0</v>
      </c>
      <c r="M34" s="108"/>
    </row>
    <row r="35" spans="1:13" s="110" customFormat="1" ht="30.75" customHeight="1" x14ac:dyDescent="0.25">
      <c r="A35" s="115">
        <f>'Information Sheet-COMPLETE 1st'!A42</f>
        <v>0</v>
      </c>
      <c r="B35" s="109">
        <f>'Information Sheet-COMPLETE 1st'!B42</f>
        <v>0</v>
      </c>
      <c r="C35" s="2" t="s">
        <v>6</v>
      </c>
      <c r="D35" s="7"/>
      <c r="E35" s="118">
        <f t="shared" si="3"/>
        <v>0</v>
      </c>
      <c r="F35" s="118">
        <f t="shared" si="4"/>
        <v>0</v>
      </c>
      <c r="G35" s="82"/>
      <c r="H35" s="116">
        <v>0</v>
      </c>
      <c r="I35" s="84">
        <v>0</v>
      </c>
      <c r="J35" s="117">
        <f t="shared" si="5"/>
        <v>20</v>
      </c>
      <c r="K35" s="117" t="str">
        <f t="shared" si="0"/>
        <v>$4.00</v>
      </c>
      <c r="L35" s="133" t="str">
        <f t="shared" si="1"/>
        <v>0</v>
      </c>
      <c r="M35" s="108"/>
    </row>
    <row r="36" spans="1:13" s="110" customFormat="1" ht="30.75" customHeight="1" x14ac:dyDescent="0.25">
      <c r="A36" s="115">
        <f>'Information Sheet-COMPLETE 1st'!A43</f>
        <v>0</v>
      </c>
      <c r="B36" s="109">
        <f>'Information Sheet-COMPLETE 1st'!B43</f>
        <v>0</v>
      </c>
      <c r="C36" s="2" t="s">
        <v>6</v>
      </c>
      <c r="D36" s="7"/>
      <c r="E36" s="118">
        <f t="shared" si="3"/>
        <v>0</v>
      </c>
      <c r="F36" s="118">
        <f t="shared" si="4"/>
        <v>0</v>
      </c>
      <c r="G36" s="82"/>
      <c r="H36" s="116">
        <v>0</v>
      </c>
      <c r="I36" s="84">
        <v>0</v>
      </c>
      <c r="J36" s="117">
        <f t="shared" si="5"/>
        <v>20</v>
      </c>
      <c r="K36" s="117" t="str">
        <f t="shared" si="0"/>
        <v>$4.00</v>
      </c>
      <c r="L36" s="133" t="str">
        <f t="shared" si="1"/>
        <v>0</v>
      </c>
      <c r="M36" s="108"/>
    </row>
    <row r="37" spans="1:13" s="110" customFormat="1" ht="30.75" customHeight="1" x14ac:dyDescent="0.25">
      <c r="A37" s="115">
        <f>'Information Sheet-COMPLETE 1st'!A44</f>
        <v>0</v>
      </c>
      <c r="B37" s="109">
        <f>'Information Sheet-COMPLETE 1st'!B44</f>
        <v>0</v>
      </c>
      <c r="C37" s="2" t="s">
        <v>6</v>
      </c>
      <c r="D37" s="7"/>
      <c r="E37" s="118">
        <f t="shared" si="3"/>
        <v>0</v>
      </c>
      <c r="F37" s="118">
        <f t="shared" si="4"/>
        <v>0</v>
      </c>
      <c r="G37" s="82"/>
      <c r="H37" s="116">
        <v>0</v>
      </c>
      <c r="I37" s="84">
        <v>0</v>
      </c>
      <c r="J37" s="117">
        <f t="shared" si="5"/>
        <v>20</v>
      </c>
      <c r="K37" s="117" t="str">
        <f t="shared" si="0"/>
        <v>$4.00</v>
      </c>
      <c r="L37" s="133" t="str">
        <f t="shared" si="1"/>
        <v>0</v>
      </c>
      <c r="M37" s="108"/>
    </row>
    <row r="38" spans="1:13" s="110" customFormat="1" ht="30.75" customHeight="1" x14ac:dyDescent="0.25">
      <c r="A38" s="115">
        <f>'Information Sheet-COMPLETE 1st'!A45</f>
        <v>0</v>
      </c>
      <c r="B38" s="109">
        <f>'Information Sheet-COMPLETE 1st'!B45</f>
        <v>0</v>
      </c>
      <c r="C38" s="2" t="s">
        <v>6</v>
      </c>
      <c r="D38" s="7"/>
      <c r="E38" s="118">
        <f t="shared" si="3"/>
        <v>0</v>
      </c>
      <c r="F38" s="118">
        <f t="shared" si="4"/>
        <v>0</v>
      </c>
      <c r="G38" s="82"/>
      <c r="H38" s="116">
        <v>0</v>
      </c>
      <c r="I38" s="84">
        <v>0</v>
      </c>
      <c r="J38" s="117">
        <f t="shared" ref="J38:J69" si="6">20-H38</f>
        <v>20</v>
      </c>
      <c r="K38" s="117" t="str">
        <f t="shared" ref="K38:K69" si="7">IF(AND(J38&lt;=3.99,L45&gt;(-100)),J38,"$4.00")</f>
        <v>$4.00</v>
      </c>
      <c r="L38" s="133" t="str">
        <f t="shared" ref="L38:L69" si="8">IF(OR(H38&gt;19.99,H38&lt;13.71),"0",K38*I38)</f>
        <v>0</v>
      </c>
      <c r="M38" s="108"/>
    </row>
    <row r="39" spans="1:13" s="110" customFormat="1" ht="30.75" customHeight="1" x14ac:dyDescent="0.25">
      <c r="A39" s="115">
        <f>'Information Sheet-COMPLETE 1st'!A46</f>
        <v>0</v>
      </c>
      <c r="B39" s="109">
        <f>'Information Sheet-COMPLETE 1st'!B46</f>
        <v>0</v>
      </c>
      <c r="C39" s="2" t="s">
        <v>6</v>
      </c>
      <c r="D39" s="7"/>
      <c r="E39" s="118">
        <f t="shared" ref="E39:E70" si="9">E38</f>
        <v>0</v>
      </c>
      <c r="F39" s="118">
        <f t="shared" ref="F39:F70" si="10">F38</f>
        <v>0</v>
      </c>
      <c r="G39" s="82"/>
      <c r="H39" s="116">
        <v>0</v>
      </c>
      <c r="I39" s="84">
        <v>0</v>
      </c>
      <c r="J39" s="117">
        <f t="shared" si="6"/>
        <v>20</v>
      </c>
      <c r="K39" s="117" t="str">
        <f t="shared" si="7"/>
        <v>$4.00</v>
      </c>
      <c r="L39" s="133" t="str">
        <f t="shared" si="8"/>
        <v>0</v>
      </c>
      <c r="M39" s="108"/>
    </row>
    <row r="40" spans="1:13" s="110" customFormat="1" ht="30.75" customHeight="1" x14ac:dyDescent="0.25">
      <c r="A40" s="115">
        <f>'Information Sheet-COMPLETE 1st'!A47</f>
        <v>0</v>
      </c>
      <c r="B40" s="109">
        <f>'Information Sheet-COMPLETE 1st'!B47</f>
        <v>0</v>
      </c>
      <c r="C40" s="2" t="s">
        <v>6</v>
      </c>
      <c r="D40" s="7"/>
      <c r="E40" s="118">
        <f t="shared" si="9"/>
        <v>0</v>
      </c>
      <c r="F40" s="118">
        <f t="shared" si="10"/>
        <v>0</v>
      </c>
      <c r="G40" s="82"/>
      <c r="H40" s="116">
        <v>0</v>
      </c>
      <c r="I40" s="84">
        <v>0</v>
      </c>
      <c r="J40" s="117">
        <f t="shared" si="6"/>
        <v>20</v>
      </c>
      <c r="K40" s="117" t="str">
        <f t="shared" si="7"/>
        <v>$4.00</v>
      </c>
      <c r="L40" s="133" t="str">
        <f t="shared" si="8"/>
        <v>0</v>
      </c>
      <c r="M40" s="108"/>
    </row>
    <row r="41" spans="1:13" s="110" customFormat="1" ht="30.75" customHeight="1" x14ac:dyDescent="0.25">
      <c r="A41" s="115">
        <f>'Information Sheet-COMPLETE 1st'!A48</f>
        <v>0</v>
      </c>
      <c r="B41" s="109">
        <f>'Information Sheet-COMPLETE 1st'!B48</f>
        <v>0</v>
      </c>
      <c r="C41" s="2" t="s">
        <v>6</v>
      </c>
      <c r="D41" s="7"/>
      <c r="E41" s="118">
        <f t="shared" si="9"/>
        <v>0</v>
      </c>
      <c r="F41" s="118">
        <f t="shared" si="10"/>
        <v>0</v>
      </c>
      <c r="G41" s="82"/>
      <c r="H41" s="116">
        <v>0</v>
      </c>
      <c r="I41" s="84">
        <v>0</v>
      </c>
      <c r="J41" s="117">
        <f t="shared" si="6"/>
        <v>20</v>
      </c>
      <c r="K41" s="117" t="str">
        <f t="shared" si="7"/>
        <v>$4.00</v>
      </c>
      <c r="L41" s="133" t="str">
        <f t="shared" si="8"/>
        <v>0</v>
      </c>
      <c r="M41" s="108"/>
    </row>
    <row r="42" spans="1:13" s="110" customFormat="1" ht="30.75" customHeight="1" x14ac:dyDescent="0.25">
      <c r="A42" s="115">
        <f>'Information Sheet-COMPLETE 1st'!A49</f>
        <v>0</v>
      </c>
      <c r="B42" s="109">
        <f>'Information Sheet-COMPLETE 1st'!B49</f>
        <v>0</v>
      </c>
      <c r="C42" s="2" t="s">
        <v>6</v>
      </c>
      <c r="D42" s="7"/>
      <c r="E42" s="118">
        <f t="shared" si="9"/>
        <v>0</v>
      </c>
      <c r="F42" s="118">
        <f t="shared" si="10"/>
        <v>0</v>
      </c>
      <c r="G42" s="82"/>
      <c r="H42" s="116">
        <v>0</v>
      </c>
      <c r="I42" s="84">
        <v>0</v>
      </c>
      <c r="J42" s="117">
        <f t="shared" si="6"/>
        <v>20</v>
      </c>
      <c r="K42" s="117" t="str">
        <f t="shared" si="7"/>
        <v>$4.00</v>
      </c>
      <c r="L42" s="133" t="str">
        <f t="shared" si="8"/>
        <v>0</v>
      </c>
      <c r="M42" s="108"/>
    </row>
    <row r="43" spans="1:13" s="110" customFormat="1" ht="30.75" customHeight="1" x14ac:dyDescent="0.25">
      <c r="A43" s="115">
        <f>'Information Sheet-COMPLETE 1st'!A50</f>
        <v>0</v>
      </c>
      <c r="B43" s="109">
        <f>'Information Sheet-COMPLETE 1st'!B50</f>
        <v>0</v>
      </c>
      <c r="C43" s="2" t="s">
        <v>6</v>
      </c>
      <c r="D43" s="7"/>
      <c r="E43" s="118">
        <f t="shared" si="9"/>
        <v>0</v>
      </c>
      <c r="F43" s="118">
        <f t="shared" si="10"/>
        <v>0</v>
      </c>
      <c r="G43" s="82"/>
      <c r="H43" s="116">
        <v>0</v>
      </c>
      <c r="I43" s="84">
        <v>0</v>
      </c>
      <c r="J43" s="117">
        <f t="shared" si="6"/>
        <v>20</v>
      </c>
      <c r="K43" s="117" t="str">
        <f t="shared" si="7"/>
        <v>$4.00</v>
      </c>
      <c r="L43" s="133" t="str">
        <f t="shared" si="8"/>
        <v>0</v>
      </c>
      <c r="M43" s="108"/>
    </row>
    <row r="44" spans="1:13" s="110" customFormat="1" ht="30.75" customHeight="1" x14ac:dyDescent="0.25">
      <c r="A44" s="115">
        <f>'Information Sheet-COMPLETE 1st'!A51</f>
        <v>0</v>
      </c>
      <c r="B44" s="109">
        <f>'Information Sheet-COMPLETE 1st'!B51</f>
        <v>0</v>
      </c>
      <c r="C44" s="2" t="s">
        <v>6</v>
      </c>
      <c r="D44" s="7"/>
      <c r="E44" s="118">
        <f t="shared" si="9"/>
        <v>0</v>
      </c>
      <c r="F44" s="118">
        <f t="shared" si="10"/>
        <v>0</v>
      </c>
      <c r="G44" s="82"/>
      <c r="H44" s="116">
        <v>0</v>
      </c>
      <c r="I44" s="84">
        <v>0</v>
      </c>
      <c r="J44" s="117">
        <f t="shared" si="6"/>
        <v>20</v>
      </c>
      <c r="K44" s="117" t="str">
        <f t="shared" si="7"/>
        <v>$4.00</v>
      </c>
      <c r="L44" s="133" t="str">
        <f t="shared" si="8"/>
        <v>0</v>
      </c>
      <c r="M44" s="108"/>
    </row>
    <row r="45" spans="1:13" s="110" customFormat="1" ht="30.75" customHeight="1" x14ac:dyDescent="0.25">
      <c r="A45" s="115">
        <f>'Information Sheet-COMPLETE 1st'!A52</f>
        <v>0</v>
      </c>
      <c r="B45" s="109">
        <f>'Information Sheet-COMPLETE 1st'!B52</f>
        <v>0</v>
      </c>
      <c r="C45" s="2" t="s">
        <v>6</v>
      </c>
      <c r="D45" s="7"/>
      <c r="E45" s="118">
        <f t="shared" si="9"/>
        <v>0</v>
      </c>
      <c r="F45" s="118">
        <f t="shared" si="10"/>
        <v>0</v>
      </c>
      <c r="G45" s="82"/>
      <c r="H45" s="116">
        <v>0</v>
      </c>
      <c r="I45" s="84">
        <v>0</v>
      </c>
      <c r="J45" s="117">
        <f t="shared" si="6"/>
        <v>20</v>
      </c>
      <c r="K45" s="117" t="str">
        <f t="shared" si="7"/>
        <v>$4.00</v>
      </c>
      <c r="L45" s="133" t="str">
        <f t="shared" si="8"/>
        <v>0</v>
      </c>
      <c r="M45" s="108"/>
    </row>
    <row r="46" spans="1:13" s="110" customFormat="1" ht="30.75" customHeight="1" x14ac:dyDescent="0.25">
      <c r="A46" s="115">
        <f>'Information Sheet-COMPLETE 1st'!A53</f>
        <v>0</v>
      </c>
      <c r="B46" s="109">
        <f>'Information Sheet-COMPLETE 1st'!B53</f>
        <v>0</v>
      </c>
      <c r="C46" s="2" t="s">
        <v>6</v>
      </c>
      <c r="D46" s="7"/>
      <c r="E46" s="118">
        <f t="shared" si="9"/>
        <v>0</v>
      </c>
      <c r="F46" s="118">
        <f t="shared" si="10"/>
        <v>0</v>
      </c>
      <c r="G46" s="82"/>
      <c r="H46" s="116">
        <v>0</v>
      </c>
      <c r="I46" s="84">
        <v>0</v>
      </c>
      <c r="J46" s="117">
        <f t="shared" si="6"/>
        <v>20</v>
      </c>
      <c r="K46" s="117" t="str">
        <f t="shared" si="7"/>
        <v>$4.00</v>
      </c>
      <c r="L46" s="133" t="str">
        <f t="shared" si="8"/>
        <v>0</v>
      </c>
      <c r="M46" s="108"/>
    </row>
    <row r="47" spans="1:13" s="110" customFormat="1" ht="30.75" customHeight="1" x14ac:dyDescent="0.25">
      <c r="A47" s="115">
        <f>'Information Sheet-COMPLETE 1st'!A54</f>
        <v>0</v>
      </c>
      <c r="B47" s="109">
        <f>'Information Sheet-COMPLETE 1st'!B54</f>
        <v>0</v>
      </c>
      <c r="C47" s="2" t="s">
        <v>6</v>
      </c>
      <c r="D47" s="7"/>
      <c r="E47" s="118">
        <f t="shared" si="9"/>
        <v>0</v>
      </c>
      <c r="F47" s="118">
        <f t="shared" si="10"/>
        <v>0</v>
      </c>
      <c r="G47" s="82"/>
      <c r="H47" s="116">
        <v>0</v>
      </c>
      <c r="I47" s="84">
        <v>0</v>
      </c>
      <c r="J47" s="117">
        <f t="shared" si="6"/>
        <v>20</v>
      </c>
      <c r="K47" s="117" t="str">
        <f t="shared" si="7"/>
        <v>$4.00</v>
      </c>
      <c r="L47" s="133" t="str">
        <f t="shared" si="8"/>
        <v>0</v>
      </c>
      <c r="M47" s="108"/>
    </row>
    <row r="48" spans="1:13" s="110" customFormat="1" ht="30.75" customHeight="1" x14ac:dyDescent="0.25">
      <c r="A48" s="115">
        <f>'Information Sheet-COMPLETE 1st'!A55</f>
        <v>0</v>
      </c>
      <c r="B48" s="109">
        <f>'Information Sheet-COMPLETE 1st'!B55</f>
        <v>0</v>
      </c>
      <c r="C48" s="2" t="s">
        <v>6</v>
      </c>
      <c r="D48" s="7"/>
      <c r="E48" s="118">
        <f t="shared" si="9"/>
        <v>0</v>
      </c>
      <c r="F48" s="118">
        <f t="shared" si="10"/>
        <v>0</v>
      </c>
      <c r="G48" s="82"/>
      <c r="H48" s="116">
        <v>0</v>
      </c>
      <c r="I48" s="84">
        <v>0</v>
      </c>
      <c r="J48" s="117">
        <f t="shared" si="6"/>
        <v>20</v>
      </c>
      <c r="K48" s="117" t="str">
        <f t="shared" si="7"/>
        <v>$4.00</v>
      </c>
      <c r="L48" s="133" t="str">
        <f t="shared" si="8"/>
        <v>0</v>
      </c>
      <c r="M48" s="108"/>
    </row>
    <row r="49" spans="1:13" s="110" customFormat="1" ht="30.75" customHeight="1" x14ac:dyDescent="0.25">
      <c r="A49" s="115">
        <f>'Information Sheet-COMPLETE 1st'!A56</f>
        <v>0</v>
      </c>
      <c r="B49" s="109">
        <f>'Information Sheet-COMPLETE 1st'!B56</f>
        <v>0</v>
      </c>
      <c r="C49" s="2" t="s">
        <v>6</v>
      </c>
      <c r="D49" s="7"/>
      <c r="E49" s="118">
        <f t="shared" si="9"/>
        <v>0</v>
      </c>
      <c r="F49" s="118">
        <f t="shared" si="10"/>
        <v>0</v>
      </c>
      <c r="G49" s="82"/>
      <c r="H49" s="116">
        <v>0</v>
      </c>
      <c r="I49" s="84">
        <v>0</v>
      </c>
      <c r="J49" s="117">
        <f t="shared" si="6"/>
        <v>20</v>
      </c>
      <c r="K49" s="117" t="str">
        <f t="shared" si="7"/>
        <v>$4.00</v>
      </c>
      <c r="L49" s="133" t="str">
        <f t="shared" si="8"/>
        <v>0</v>
      </c>
      <c r="M49" s="108"/>
    </row>
    <row r="50" spans="1:13" s="110" customFormat="1" ht="30.75" customHeight="1" x14ac:dyDescent="0.25">
      <c r="A50" s="115">
        <f>'Information Sheet-COMPLETE 1st'!A57</f>
        <v>0</v>
      </c>
      <c r="B50" s="109">
        <f>'Information Sheet-COMPLETE 1st'!B57</f>
        <v>0</v>
      </c>
      <c r="C50" s="2" t="s">
        <v>6</v>
      </c>
      <c r="D50" s="7"/>
      <c r="E50" s="118">
        <f t="shared" si="9"/>
        <v>0</v>
      </c>
      <c r="F50" s="118">
        <f t="shared" si="10"/>
        <v>0</v>
      </c>
      <c r="G50" s="82"/>
      <c r="H50" s="116">
        <v>0</v>
      </c>
      <c r="I50" s="84">
        <v>0</v>
      </c>
      <c r="J50" s="117">
        <f t="shared" si="6"/>
        <v>20</v>
      </c>
      <c r="K50" s="117" t="str">
        <f t="shared" si="7"/>
        <v>$4.00</v>
      </c>
      <c r="L50" s="133" t="str">
        <f t="shared" si="8"/>
        <v>0</v>
      </c>
      <c r="M50" s="108"/>
    </row>
    <row r="51" spans="1:13" s="110" customFormat="1" ht="30.75" customHeight="1" x14ac:dyDescent="0.25">
      <c r="A51" s="115">
        <f>'Information Sheet-COMPLETE 1st'!A58</f>
        <v>0</v>
      </c>
      <c r="B51" s="109">
        <f>'Information Sheet-COMPLETE 1st'!B58</f>
        <v>0</v>
      </c>
      <c r="C51" s="2" t="s">
        <v>6</v>
      </c>
      <c r="D51" s="7"/>
      <c r="E51" s="118">
        <f t="shared" si="9"/>
        <v>0</v>
      </c>
      <c r="F51" s="118">
        <f t="shared" si="10"/>
        <v>0</v>
      </c>
      <c r="G51" s="82"/>
      <c r="H51" s="116">
        <v>0</v>
      </c>
      <c r="I51" s="84">
        <v>0</v>
      </c>
      <c r="J51" s="117">
        <f t="shared" si="6"/>
        <v>20</v>
      </c>
      <c r="K51" s="117" t="str">
        <f t="shared" si="7"/>
        <v>$4.00</v>
      </c>
      <c r="L51" s="133" t="str">
        <f t="shared" si="8"/>
        <v>0</v>
      </c>
      <c r="M51" s="108"/>
    </row>
    <row r="52" spans="1:13" s="110" customFormat="1" ht="30.75" customHeight="1" x14ac:dyDescent="0.25">
      <c r="A52" s="115">
        <f>'Information Sheet-COMPLETE 1st'!A59</f>
        <v>0</v>
      </c>
      <c r="B52" s="109">
        <f>'Information Sheet-COMPLETE 1st'!B59</f>
        <v>0</v>
      </c>
      <c r="C52" s="2" t="s">
        <v>6</v>
      </c>
      <c r="D52" s="7"/>
      <c r="E52" s="118">
        <f t="shared" si="9"/>
        <v>0</v>
      </c>
      <c r="F52" s="118">
        <f t="shared" si="10"/>
        <v>0</v>
      </c>
      <c r="G52" s="82"/>
      <c r="H52" s="116">
        <v>0</v>
      </c>
      <c r="I52" s="84">
        <v>0</v>
      </c>
      <c r="J52" s="117">
        <f t="shared" si="6"/>
        <v>20</v>
      </c>
      <c r="K52" s="117" t="str">
        <f t="shared" si="7"/>
        <v>$4.00</v>
      </c>
      <c r="L52" s="133" t="str">
        <f t="shared" si="8"/>
        <v>0</v>
      </c>
      <c r="M52" s="108"/>
    </row>
    <row r="53" spans="1:13" s="110" customFormat="1" ht="30.75" customHeight="1" x14ac:dyDescent="0.25">
      <c r="A53" s="115">
        <f>'Information Sheet-COMPLETE 1st'!A60</f>
        <v>0</v>
      </c>
      <c r="B53" s="109">
        <f>'Information Sheet-COMPLETE 1st'!B60</f>
        <v>0</v>
      </c>
      <c r="C53" s="2" t="s">
        <v>6</v>
      </c>
      <c r="D53" s="7"/>
      <c r="E53" s="118">
        <f t="shared" si="9"/>
        <v>0</v>
      </c>
      <c r="F53" s="118">
        <f t="shared" si="10"/>
        <v>0</v>
      </c>
      <c r="G53" s="82"/>
      <c r="H53" s="116">
        <v>0</v>
      </c>
      <c r="I53" s="84">
        <v>0</v>
      </c>
      <c r="J53" s="117">
        <f t="shared" si="6"/>
        <v>20</v>
      </c>
      <c r="K53" s="117" t="str">
        <f t="shared" si="7"/>
        <v>$4.00</v>
      </c>
      <c r="L53" s="133" t="str">
        <f t="shared" si="8"/>
        <v>0</v>
      </c>
      <c r="M53" s="108"/>
    </row>
    <row r="54" spans="1:13" s="110" customFormat="1" ht="30.75" customHeight="1" x14ac:dyDescent="0.25">
      <c r="A54" s="115">
        <f>'Information Sheet-COMPLETE 1st'!A61</f>
        <v>0</v>
      </c>
      <c r="B54" s="109">
        <f>'Information Sheet-COMPLETE 1st'!B61</f>
        <v>0</v>
      </c>
      <c r="C54" s="2" t="s">
        <v>6</v>
      </c>
      <c r="D54" s="7"/>
      <c r="E54" s="118">
        <f t="shared" si="9"/>
        <v>0</v>
      </c>
      <c r="F54" s="118">
        <f t="shared" si="10"/>
        <v>0</v>
      </c>
      <c r="G54" s="82"/>
      <c r="H54" s="116">
        <v>0</v>
      </c>
      <c r="I54" s="84">
        <v>0</v>
      </c>
      <c r="J54" s="117">
        <f t="shared" si="6"/>
        <v>20</v>
      </c>
      <c r="K54" s="117" t="str">
        <f t="shared" si="7"/>
        <v>$4.00</v>
      </c>
      <c r="L54" s="133" t="str">
        <f t="shared" si="8"/>
        <v>0</v>
      </c>
      <c r="M54" s="108"/>
    </row>
    <row r="55" spans="1:13" s="110" customFormat="1" ht="30.75" customHeight="1" x14ac:dyDescent="0.25">
      <c r="A55" s="115">
        <f>'Information Sheet-COMPLETE 1st'!A62</f>
        <v>0</v>
      </c>
      <c r="B55" s="109">
        <f>'Information Sheet-COMPLETE 1st'!B62</f>
        <v>0</v>
      </c>
      <c r="C55" s="2" t="s">
        <v>6</v>
      </c>
      <c r="D55" s="7"/>
      <c r="E55" s="118">
        <f t="shared" si="9"/>
        <v>0</v>
      </c>
      <c r="F55" s="118">
        <f t="shared" si="10"/>
        <v>0</v>
      </c>
      <c r="G55" s="82"/>
      <c r="H55" s="116">
        <v>0</v>
      </c>
      <c r="I55" s="84">
        <v>0</v>
      </c>
      <c r="J55" s="117">
        <f t="shared" si="6"/>
        <v>20</v>
      </c>
      <c r="K55" s="117" t="str">
        <f t="shared" si="7"/>
        <v>$4.00</v>
      </c>
      <c r="L55" s="133" t="str">
        <f t="shared" si="8"/>
        <v>0</v>
      </c>
      <c r="M55" s="108"/>
    </row>
    <row r="56" spans="1:13" s="110" customFormat="1" ht="30.75" customHeight="1" x14ac:dyDescent="0.25">
      <c r="A56" s="115">
        <f>'Information Sheet-COMPLETE 1st'!A63</f>
        <v>0</v>
      </c>
      <c r="B56" s="109">
        <f>'Information Sheet-COMPLETE 1st'!B63</f>
        <v>0</v>
      </c>
      <c r="C56" s="2" t="s">
        <v>6</v>
      </c>
      <c r="D56" s="7"/>
      <c r="E56" s="118">
        <f t="shared" si="9"/>
        <v>0</v>
      </c>
      <c r="F56" s="118">
        <f t="shared" si="10"/>
        <v>0</v>
      </c>
      <c r="G56" s="82"/>
      <c r="H56" s="116">
        <v>0</v>
      </c>
      <c r="I56" s="84">
        <v>0</v>
      </c>
      <c r="J56" s="117">
        <f t="shared" si="6"/>
        <v>20</v>
      </c>
      <c r="K56" s="117" t="str">
        <f t="shared" si="7"/>
        <v>$4.00</v>
      </c>
      <c r="L56" s="133" t="str">
        <f t="shared" si="8"/>
        <v>0</v>
      </c>
      <c r="M56" s="108"/>
    </row>
    <row r="57" spans="1:13" s="110" customFormat="1" ht="30.75" customHeight="1" x14ac:dyDescent="0.25">
      <c r="A57" s="115">
        <f>'Information Sheet-COMPLETE 1st'!A64</f>
        <v>0</v>
      </c>
      <c r="B57" s="109">
        <f>'Information Sheet-COMPLETE 1st'!B64</f>
        <v>0</v>
      </c>
      <c r="C57" s="2" t="s">
        <v>6</v>
      </c>
      <c r="D57" s="7"/>
      <c r="E57" s="118">
        <f t="shared" si="9"/>
        <v>0</v>
      </c>
      <c r="F57" s="118">
        <f t="shared" si="10"/>
        <v>0</v>
      </c>
      <c r="G57" s="82"/>
      <c r="H57" s="116">
        <v>0</v>
      </c>
      <c r="I57" s="84">
        <v>0</v>
      </c>
      <c r="J57" s="117">
        <f t="shared" si="6"/>
        <v>20</v>
      </c>
      <c r="K57" s="117" t="str">
        <f t="shared" si="7"/>
        <v>$4.00</v>
      </c>
      <c r="L57" s="133" t="str">
        <f t="shared" si="8"/>
        <v>0</v>
      </c>
      <c r="M57" s="108"/>
    </row>
    <row r="58" spans="1:13" s="110" customFormat="1" ht="30.75" customHeight="1" x14ac:dyDescent="0.25">
      <c r="A58" s="115">
        <f>'Information Sheet-COMPLETE 1st'!A65</f>
        <v>0</v>
      </c>
      <c r="B58" s="109">
        <f>'Information Sheet-COMPLETE 1st'!B65</f>
        <v>0</v>
      </c>
      <c r="C58" s="2" t="s">
        <v>6</v>
      </c>
      <c r="D58" s="7"/>
      <c r="E58" s="118">
        <f t="shared" si="9"/>
        <v>0</v>
      </c>
      <c r="F58" s="118">
        <f t="shared" si="10"/>
        <v>0</v>
      </c>
      <c r="G58" s="82"/>
      <c r="H58" s="116">
        <v>0</v>
      </c>
      <c r="I58" s="84">
        <v>0</v>
      </c>
      <c r="J58" s="117">
        <f t="shared" si="6"/>
        <v>20</v>
      </c>
      <c r="K58" s="117" t="str">
        <f t="shared" si="7"/>
        <v>$4.00</v>
      </c>
      <c r="L58" s="133" t="str">
        <f t="shared" si="8"/>
        <v>0</v>
      </c>
      <c r="M58" s="108"/>
    </row>
    <row r="59" spans="1:13" s="110" customFormat="1" ht="30.75" customHeight="1" x14ac:dyDescent="0.25">
      <c r="A59" s="115">
        <f>'Information Sheet-COMPLETE 1st'!A66</f>
        <v>0</v>
      </c>
      <c r="B59" s="109">
        <f>'Information Sheet-COMPLETE 1st'!B66</f>
        <v>0</v>
      </c>
      <c r="C59" s="2" t="s">
        <v>6</v>
      </c>
      <c r="D59" s="7"/>
      <c r="E59" s="118">
        <f t="shared" si="9"/>
        <v>0</v>
      </c>
      <c r="F59" s="118">
        <f t="shared" si="10"/>
        <v>0</v>
      </c>
      <c r="G59" s="82"/>
      <c r="H59" s="116">
        <v>0</v>
      </c>
      <c r="I59" s="84">
        <v>0</v>
      </c>
      <c r="J59" s="117">
        <f t="shared" si="6"/>
        <v>20</v>
      </c>
      <c r="K59" s="117" t="str">
        <f t="shared" si="7"/>
        <v>$4.00</v>
      </c>
      <c r="L59" s="133" t="str">
        <f t="shared" si="8"/>
        <v>0</v>
      </c>
      <c r="M59" s="108"/>
    </row>
    <row r="60" spans="1:13" s="110" customFormat="1" ht="30.75" customHeight="1" x14ac:dyDescent="0.25">
      <c r="A60" s="115">
        <f>'Information Sheet-COMPLETE 1st'!A67</f>
        <v>0</v>
      </c>
      <c r="B60" s="109">
        <f>'Information Sheet-COMPLETE 1st'!B67</f>
        <v>0</v>
      </c>
      <c r="C60" s="2" t="s">
        <v>6</v>
      </c>
      <c r="D60" s="7"/>
      <c r="E60" s="118">
        <f t="shared" si="9"/>
        <v>0</v>
      </c>
      <c r="F60" s="118">
        <f t="shared" si="10"/>
        <v>0</v>
      </c>
      <c r="G60" s="82"/>
      <c r="H60" s="116">
        <v>0</v>
      </c>
      <c r="I60" s="84">
        <v>0</v>
      </c>
      <c r="J60" s="117">
        <f t="shared" si="6"/>
        <v>20</v>
      </c>
      <c r="K60" s="117" t="str">
        <f t="shared" si="7"/>
        <v>$4.00</v>
      </c>
      <c r="L60" s="133" t="str">
        <f t="shared" si="8"/>
        <v>0</v>
      </c>
      <c r="M60" s="108"/>
    </row>
    <row r="61" spans="1:13" s="110" customFormat="1" ht="30.75" customHeight="1" x14ac:dyDescent="0.25">
      <c r="A61" s="115">
        <f>'Information Sheet-COMPLETE 1st'!A68</f>
        <v>0</v>
      </c>
      <c r="B61" s="109">
        <f>'Information Sheet-COMPLETE 1st'!B68</f>
        <v>0</v>
      </c>
      <c r="C61" s="2" t="s">
        <v>6</v>
      </c>
      <c r="D61" s="7"/>
      <c r="E61" s="118">
        <f t="shared" si="9"/>
        <v>0</v>
      </c>
      <c r="F61" s="118">
        <f t="shared" si="10"/>
        <v>0</v>
      </c>
      <c r="G61" s="82"/>
      <c r="H61" s="116">
        <v>0</v>
      </c>
      <c r="I61" s="84">
        <v>0</v>
      </c>
      <c r="J61" s="117">
        <f t="shared" si="6"/>
        <v>20</v>
      </c>
      <c r="K61" s="117" t="str">
        <f t="shared" si="7"/>
        <v>$4.00</v>
      </c>
      <c r="L61" s="133" t="str">
        <f t="shared" si="8"/>
        <v>0</v>
      </c>
      <c r="M61" s="108"/>
    </row>
    <row r="62" spans="1:13" s="110" customFormat="1" ht="30.75" customHeight="1" x14ac:dyDescent="0.25">
      <c r="A62" s="115">
        <f>'Information Sheet-COMPLETE 1st'!A69</f>
        <v>0</v>
      </c>
      <c r="B62" s="109">
        <f>'Information Sheet-COMPLETE 1st'!B69</f>
        <v>0</v>
      </c>
      <c r="C62" s="2" t="s">
        <v>6</v>
      </c>
      <c r="D62" s="7"/>
      <c r="E62" s="118">
        <f t="shared" si="9"/>
        <v>0</v>
      </c>
      <c r="F62" s="118">
        <f t="shared" si="10"/>
        <v>0</v>
      </c>
      <c r="G62" s="82"/>
      <c r="H62" s="116">
        <v>0</v>
      </c>
      <c r="I62" s="84">
        <v>0</v>
      </c>
      <c r="J62" s="117">
        <f t="shared" si="6"/>
        <v>20</v>
      </c>
      <c r="K62" s="117" t="str">
        <f t="shared" si="7"/>
        <v>$4.00</v>
      </c>
      <c r="L62" s="133" t="str">
        <f t="shared" si="8"/>
        <v>0</v>
      </c>
      <c r="M62" s="108"/>
    </row>
    <row r="63" spans="1:13" s="110" customFormat="1" ht="30.75" customHeight="1" x14ac:dyDescent="0.25">
      <c r="A63" s="115">
        <f>'Information Sheet-COMPLETE 1st'!A70</f>
        <v>0</v>
      </c>
      <c r="B63" s="109">
        <f>'Information Sheet-COMPLETE 1st'!B70</f>
        <v>0</v>
      </c>
      <c r="C63" s="2" t="s">
        <v>6</v>
      </c>
      <c r="D63" s="7"/>
      <c r="E63" s="118">
        <f t="shared" si="9"/>
        <v>0</v>
      </c>
      <c r="F63" s="118">
        <f t="shared" si="10"/>
        <v>0</v>
      </c>
      <c r="G63" s="82"/>
      <c r="H63" s="116">
        <v>0</v>
      </c>
      <c r="I63" s="84">
        <v>0</v>
      </c>
      <c r="J63" s="117">
        <f t="shared" si="6"/>
        <v>20</v>
      </c>
      <c r="K63" s="117" t="str">
        <f t="shared" si="7"/>
        <v>$4.00</v>
      </c>
      <c r="L63" s="133" t="str">
        <f t="shared" si="8"/>
        <v>0</v>
      </c>
      <c r="M63" s="108"/>
    </row>
    <row r="64" spans="1:13" s="110" customFormat="1" ht="30.75" customHeight="1" x14ac:dyDescent="0.25">
      <c r="A64" s="115">
        <f>'Information Sheet-COMPLETE 1st'!A71</f>
        <v>0</v>
      </c>
      <c r="B64" s="109">
        <f>'Information Sheet-COMPLETE 1st'!B71</f>
        <v>0</v>
      </c>
      <c r="C64" s="2" t="s">
        <v>6</v>
      </c>
      <c r="D64" s="7"/>
      <c r="E64" s="118">
        <f t="shared" si="9"/>
        <v>0</v>
      </c>
      <c r="F64" s="118">
        <f t="shared" si="10"/>
        <v>0</v>
      </c>
      <c r="G64" s="82"/>
      <c r="H64" s="116">
        <v>0</v>
      </c>
      <c r="I64" s="84">
        <v>0</v>
      </c>
      <c r="J64" s="117">
        <f t="shared" si="6"/>
        <v>20</v>
      </c>
      <c r="K64" s="117" t="str">
        <f t="shared" si="7"/>
        <v>$4.00</v>
      </c>
      <c r="L64" s="133" t="str">
        <f t="shared" si="8"/>
        <v>0</v>
      </c>
      <c r="M64" s="108"/>
    </row>
    <row r="65" spans="1:13" s="110" customFormat="1" ht="30.75" customHeight="1" x14ac:dyDescent="0.25">
      <c r="A65" s="115">
        <f>'Information Sheet-COMPLETE 1st'!A72</f>
        <v>0</v>
      </c>
      <c r="B65" s="109">
        <f>'Information Sheet-COMPLETE 1st'!B72</f>
        <v>0</v>
      </c>
      <c r="C65" s="2" t="s">
        <v>6</v>
      </c>
      <c r="D65" s="7"/>
      <c r="E65" s="118">
        <f t="shared" si="9"/>
        <v>0</v>
      </c>
      <c r="F65" s="118">
        <f t="shared" si="10"/>
        <v>0</v>
      </c>
      <c r="G65" s="82"/>
      <c r="H65" s="116">
        <v>0</v>
      </c>
      <c r="I65" s="84">
        <v>0</v>
      </c>
      <c r="J65" s="117">
        <f t="shared" si="6"/>
        <v>20</v>
      </c>
      <c r="K65" s="117" t="str">
        <f t="shared" si="7"/>
        <v>$4.00</v>
      </c>
      <c r="L65" s="133" t="str">
        <f t="shared" si="8"/>
        <v>0</v>
      </c>
      <c r="M65" s="108"/>
    </row>
    <row r="66" spans="1:13" s="110" customFormat="1" ht="30.75" customHeight="1" x14ac:dyDescent="0.25">
      <c r="A66" s="115">
        <f>'Information Sheet-COMPLETE 1st'!A73</f>
        <v>0</v>
      </c>
      <c r="B66" s="109">
        <f>'Information Sheet-COMPLETE 1st'!B73</f>
        <v>0</v>
      </c>
      <c r="C66" s="2" t="s">
        <v>6</v>
      </c>
      <c r="D66" s="7"/>
      <c r="E66" s="118">
        <f t="shared" si="9"/>
        <v>0</v>
      </c>
      <c r="F66" s="118">
        <f t="shared" si="10"/>
        <v>0</v>
      </c>
      <c r="G66" s="82"/>
      <c r="H66" s="116">
        <v>0</v>
      </c>
      <c r="I66" s="84">
        <v>0</v>
      </c>
      <c r="J66" s="117">
        <f t="shared" si="6"/>
        <v>20</v>
      </c>
      <c r="K66" s="117" t="str">
        <f t="shared" si="7"/>
        <v>$4.00</v>
      </c>
      <c r="L66" s="133" t="str">
        <f t="shared" si="8"/>
        <v>0</v>
      </c>
      <c r="M66" s="108"/>
    </row>
    <row r="67" spans="1:13" s="110" customFormat="1" ht="30.75" customHeight="1" x14ac:dyDescent="0.25">
      <c r="A67" s="115">
        <f>'Information Sheet-COMPLETE 1st'!A74</f>
        <v>0</v>
      </c>
      <c r="B67" s="109">
        <f>'Information Sheet-COMPLETE 1st'!B74</f>
        <v>0</v>
      </c>
      <c r="C67" s="2" t="s">
        <v>6</v>
      </c>
      <c r="D67" s="7"/>
      <c r="E67" s="118">
        <f t="shared" si="9"/>
        <v>0</v>
      </c>
      <c r="F67" s="118">
        <f t="shared" si="10"/>
        <v>0</v>
      </c>
      <c r="G67" s="82"/>
      <c r="H67" s="116">
        <v>0</v>
      </c>
      <c r="I67" s="84">
        <v>0</v>
      </c>
      <c r="J67" s="117">
        <f t="shared" si="6"/>
        <v>20</v>
      </c>
      <c r="K67" s="117" t="str">
        <f t="shared" si="7"/>
        <v>$4.00</v>
      </c>
      <c r="L67" s="133" t="str">
        <f t="shared" si="8"/>
        <v>0</v>
      </c>
      <c r="M67" s="108"/>
    </row>
    <row r="68" spans="1:13" s="110" customFormat="1" ht="30.75" customHeight="1" x14ac:dyDescent="0.25">
      <c r="A68" s="115">
        <f>'Information Sheet-COMPLETE 1st'!A75</f>
        <v>0</v>
      </c>
      <c r="B68" s="109">
        <f>'Information Sheet-COMPLETE 1st'!B75</f>
        <v>0</v>
      </c>
      <c r="C68" s="2" t="s">
        <v>6</v>
      </c>
      <c r="D68" s="7"/>
      <c r="E68" s="118">
        <f t="shared" si="9"/>
        <v>0</v>
      </c>
      <c r="F68" s="118">
        <f t="shared" si="10"/>
        <v>0</v>
      </c>
      <c r="G68" s="82"/>
      <c r="H68" s="116">
        <v>0</v>
      </c>
      <c r="I68" s="84">
        <v>0</v>
      </c>
      <c r="J68" s="117">
        <f t="shared" si="6"/>
        <v>20</v>
      </c>
      <c r="K68" s="117" t="str">
        <f t="shared" si="7"/>
        <v>$4.00</v>
      </c>
      <c r="L68" s="133" t="str">
        <f t="shared" si="8"/>
        <v>0</v>
      </c>
      <c r="M68" s="108"/>
    </row>
    <row r="69" spans="1:13" s="110" customFormat="1" ht="30.75" customHeight="1" x14ac:dyDescent="0.25">
      <c r="A69" s="115">
        <f>'Information Sheet-COMPLETE 1st'!A76</f>
        <v>0</v>
      </c>
      <c r="B69" s="109">
        <f>'Information Sheet-COMPLETE 1st'!B76</f>
        <v>0</v>
      </c>
      <c r="C69" s="2" t="s">
        <v>6</v>
      </c>
      <c r="D69" s="7"/>
      <c r="E69" s="118">
        <f t="shared" si="9"/>
        <v>0</v>
      </c>
      <c r="F69" s="118">
        <f t="shared" si="10"/>
        <v>0</v>
      </c>
      <c r="G69" s="82"/>
      <c r="H69" s="116">
        <v>0</v>
      </c>
      <c r="I69" s="84">
        <v>0</v>
      </c>
      <c r="J69" s="117">
        <f t="shared" si="6"/>
        <v>20</v>
      </c>
      <c r="K69" s="117" t="str">
        <f t="shared" si="7"/>
        <v>$4.00</v>
      </c>
      <c r="L69" s="133" t="str">
        <f t="shared" si="8"/>
        <v>0</v>
      </c>
      <c r="M69" s="108"/>
    </row>
    <row r="70" spans="1:13" s="110" customFormat="1" ht="30.75" customHeight="1" x14ac:dyDescent="0.25">
      <c r="A70" s="115">
        <f>'Information Sheet-COMPLETE 1st'!A77</f>
        <v>0</v>
      </c>
      <c r="B70" s="109">
        <f>'Information Sheet-COMPLETE 1st'!B77</f>
        <v>0</v>
      </c>
      <c r="C70" s="2" t="s">
        <v>6</v>
      </c>
      <c r="D70" s="7"/>
      <c r="E70" s="118">
        <f t="shared" si="9"/>
        <v>0</v>
      </c>
      <c r="F70" s="118">
        <f t="shared" si="10"/>
        <v>0</v>
      </c>
      <c r="G70" s="82"/>
      <c r="H70" s="116">
        <v>0</v>
      </c>
      <c r="I70" s="84">
        <v>0</v>
      </c>
      <c r="J70" s="117">
        <f t="shared" ref="J70:J106" si="11">20-H70</f>
        <v>20</v>
      </c>
      <c r="K70" s="117" t="str">
        <f t="shared" ref="K70:K101" si="12">IF(AND(J70&lt;=3.99,L77&gt;(-100)),J70,"$4.00")</f>
        <v>$4.00</v>
      </c>
      <c r="L70" s="133" t="str">
        <f t="shared" ref="L70:L101" si="13">IF(OR(H70&gt;19.99,H70&lt;13.71),"0",K70*I70)</f>
        <v>0</v>
      </c>
      <c r="M70" s="108"/>
    </row>
    <row r="71" spans="1:13" s="110" customFormat="1" ht="30.75" customHeight="1" x14ac:dyDescent="0.25">
      <c r="A71" s="115">
        <f>'Information Sheet-COMPLETE 1st'!A78</f>
        <v>0</v>
      </c>
      <c r="B71" s="109">
        <f>'Information Sheet-COMPLETE 1st'!B78</f>
        <v>0</v>
      </c>
      <c r="C71" s="2" t="s">
        <v>6</v>
      </c>
      <c r="D71" s="7"/>
      <c r="E71" s="118">
        <f t="shared" ref="E71:E106" si="14">E70</f>
        <v>0</v>
      </c>
      <c r="F71" s="118">
        <f t="shared" ref="F71:F106" si="15">F70</f>
        <v>0</v>
      </c>
      <c r="G71" s="82"/>
      <c r="H71" s="116">
        <v>0</v>
      </c>
      <c r="I71" s="84">
        <v>0</v>
      </c>
      <c r="J71" s="117">
        <f t="shared" si="11"/>
        <v>20</v>
      </c>
      <c r="K71" s="117" t="str">
        <f t="shared" si="12"/>
        <v>$4.00</v>
      </c>
      <c r="L71" s="133" t="str">
        <f t="shared" si="13"/>
        <v>0</v>
      </c>
      <c r="M71" s="108"/>
    </row>
    <row r="72" spans="1:13" s="110" customFormat="1" ht="30.75" customHeight="1" x14ac:dyDescent="0.25">
      <c r="A72" s="115">
        <f>'Information Sheet-COMPLETE 1st'!A79</f>
        <v>0</v>
      </c>
      <c r="B72" s="109">
        <f>'Information Sheet-COMPLETE 1st'!B79</f>
        <v>0</v>
      </c>
      <c r="C72" s="2" t="s">
        <v>6</v>
      </c>
      <c r="D72" s="7"/>
      <c r="E72" s="118">
        <f t="shared" si="14"/>
        <v>0</v>
      </c>
      <c r="F72" s="118">
        <f t="shared" si="15"/>
        <v>0</v>
      </c>
      <c r="G72" s="82"/>
      <c r="H72" s="116">
        <v>0</v>
      </c>
      <c r="I72" s="84">
        <v>0</v>
      </c>
      <c r="J72" s="117">
        <f t="shared" si="11"/>
        <v>20</v>
      </c>
      <c r="K72" s="117" t="str">
        <f t="shared" si="12"/>
        <v>$4.00</v>
      </c>
      <c r="L72" s="133" t="str">
        <f t="shared" si="13"/>
        <v>0</v>
      </c>
      <c r="M72" s="108"/>
    </row>
    <row r="73" spans="1:13" s="110" customFormat="1" ht="30.75" customHeight="1" x14ac:dyDescent="0.25">
      <c r="A73" s="115">
        <f>'Information Sheet-COMPLETE 1st'!A80</f>
        <v>0</v>
      </c>
      <c r="B73" s="109">
        <f>'Information Sheet-COMPLETE 1st'!B80</f>
        <v>0</v>
      </c>
      <c r="C73" s="2" t="s">
        <v>6</v>
      </c>
      <c r="D73" s="7"/>
      <c r="E73" s="118">
        <f t="shared" si="14"/>
        <v>0</v>
      </c>
      <c r="F73" s="118">
        <f t="shared" si="15"/>
        <v>0</v>
      </c>
      <c r="G73" s="82"/>
      <c r="H73" s="116">
        <v>0</v>
      </c>
      <c r="I73" s="84">
        <v>0</v>
      </c>
      <c r="J73" s="117">
        <f t="shared" si="11"/>
        <v>20</v>
      </c>
      <c r="K73" s="117" t="str">
        <f t="shared" si="12"/>
        <v>$4.00</v>
      </c>
      <c r="L73" s="133" t="str">
        <f t="shared" si="13"/>
        <v>0</v>
      </c>
      <c r="M73" s="108"/>
    </row>
    <row r="74" spans="1:13" s="110" customFormat="1" ht="30.75" customHeight="1" x14ac:dyDescent="0.25">
      <c r="A74" s="115">
        <f>'Information Sheet-COMPLETE 1st'!A81</f>
        <v>0</v>
      </c>
      <c r="B74" s="109">
        <f>'Information Sheet-COMPLETE 1st'!B81</f>
        <v>0</v>
      </c>
      <c r="C74" s="2" t="s">
        <v>6</v>
      </c>
      <c r="D74" s="7"/>
      <c r="E74" s="118">
        <f t="shared" si="14"/>
        <v>0</v>
      </c>
      <c r="F74" s="118">
        <f t="shared" si="15"/>
        <v>0</v>
      </c>
      <c r="G74" s="82"/>
      <c r="H74" s="116">
        <v>0</v>
      </c>
      <c r="I74" s="84">
        <v>0</v>
      </c>
      <c r="J74" s="117">
        <f t="shared" si="11"/>
        <v>20</v>
      </c>
      <c r="K74" s="117" t="str">
        <f t="shared" si="12"/>
        <v>$4.00</v>
      </c>
      <c r="L74" s="133" t="str">
        <f t="shared" si="13"/>
        <v>0</v>
      </c>
      <c r="M74" s="108"/>
    </row>
    <row r="75" spans="1:13" s="110" customFormat="1" ht="30.75" customHeight="1" x14ac:dyDescent="0.25">
      <c r="A75" s="115">
        <f>'Information Sheet-COMPLETE 1st'!A82</f>
        <v>0</v>
      </c>
      <c r="B75" s="109">
        <f>'Information Sheet-COMPLETE 1st'!B82</f>
        <v>0</v>
      </c>
      <c r="C75" s="2" t="s">
        <v>6</v>
      </c>
      <c r="D75" s="7"/>
      <c r="E75" s="118">
        <f t="shared" si="14"/>
        <v>0</v>
      </c>
      <c r="F75" s="118">
        <f t="shared" si="15"/>
        <v>0</v>
      </c>
      <c r="G75" s="82"/>
      <c r="H75" s="116">
        <v>0</v>
      </c>
      <c r="I75" s="84">
        <v>0</v>
      </c>
      <c r="J75" s="117">
        <f t="shared" si="11"/>
        <v>20</v>
      </c>
      <c r="K75" s="117" t="str">
        <f t="shared" si="12"/>
        <v>$4.00</v>
      </c>
      <c r="L75" s="133" t="str">
        <f t="shared" si="13"/>
        <v>0</v>
      </c>
      <c r="M75" s="108"/>
    </row>
    <row r="76" spans="1:13" s="110" customFormat="1" ht="30.75" customHeight="1" x14ac:dyDescent="0.25">
      <c r="A76" s="115">
        <f>'Information Sheet-COMPLETE 1st'!A83</f>
        <v>0</v>
      </c>
      <c r="B76" s="109">
        <f>'Information Sheet-COMPLETE 1st'!B83</f>
        <v>0</v>
      </c>
      <c r="C76" s="2" t="s">
        <v>6</v>
      </c>
      <c r="D76" s="7"/>
      <c r="E76" s="118">
        <f t="shared" si="14"/>
        <v>0</v>
      </c>
      <c r="F76" s="118">
        <f t="shared" si="15"/>
        <v>0</v>
      </c>
      <c r="G76" s="82"/>
      <c r="H76" s="116">
        <v>0</v>
      </c>
      <c r="I76" s="84">
        <v>0</v>
      </c>
      <c r="J76" s="117">
        <f t="shared" si="11"/>
        <v>20</v>
      </c>
      <c r="K76" s="117" t="str">
        <f t="shared" si="12"/>
        <v>$4.00</v>
      </c>
      <c r="L76" s="133" t="str">
        <f t="shared" si="13"/>
        <v>0</v>
      </c>
      <c r="M76" s="108"/>
    </row>
    <row r="77" spans="1:13" s="110" customFormat="1" ht="30.75" customHeight="1" x14ac:dyDescent="0.25">
      <c r="A77" s="115">
        <f>'Information Sheet-COMPLETE 1st'!A84</f>
        <v>0</v>
      </c>
      <c r="B77" s="109">
        <f>'Information Sheet-COMPLETE 1st'!B84</f>
        <v>0</v>
      </c>
      <c r="C77" s="2" t="s">
        <v>6</v>
      </c>
      <c r="D77" s="7"/>
      <c r="E77" s="118">
        <f t="shared" si="14"/>
        <v>0</v>
      </c>
      <c r="F77" s="118">
        <f t="shared" si="15"/>
        <v>0</v>
      </c>
      <c r="G77" s="82"/>
      <c r="H77" s="116">
        <v>0</v>
      </c>
      <c r="I77" s="84">
        <v>0</v>
      </c>
      <c r="J77" s="117">
        <f t="shared" si="11"/>
        <v>20</v>
      </c>
      <c r="K77" s="117" t="str">
        <f t="shared" si="12"/>
        <v>$4.00</v>
      </c>
      <c r="L77" s="133" t="str">
        <f t="shared" si="13"/>
        <v>0</v>
      </c>
      <c r="M77" s="108"/>
    </row>
    <row r="78" spans="1:13" s="110" customFormat="1" ht="30.75" customHeight="1" x14ac:dyDescent="0.25">
      <c r="A78" s="115">
        <f>'Information Sheet-COMPLETE 1st'!A85</f>
        <v>0</v>
      </c>
      <c r="B78" s="109">
        <f>'Information Sheet-COMPLETE 1st'!B85</f>
        <v>0</v>
      </c>
      <c r="C78" s="2" t="s">
        <v>6</v>
      </c>
      <c r="D78" s="7"/>
      <c r="E78" s="118">
        <f t="shared" si="14"/>
        <v>0</v>
      </c>
      <c r="F78" s="118">
        <f t="shared" si="15"/>
        <v>0</v>
      </c>
      <c r="G78" s="82"/>
      <c r="H78" s="116">
        <v>0</v>
      </c>
      <c r="I78" s="84">
        <v>0</v>
      </c>
      <c r="J78" s="117">
        <f t="shared" si="11"/>
        <v>20</v>
      </c>
      <c r="K78" s="117" t="str">
        <f t="shared" si="12"/>
        <v>$4.00</v>
      </c>
      <c r="L78" s="133" t="str">
        <f t="shared" si="13"/>
        <v>0</v>
      </c>
      <c r="M78" s="108"/>
    </row>
    <row r="79" spans="1:13" s="110" customFormat="1" ht="30.75" customHeight="1" x14ac:dyDescent="0.25">
      <c r="A79" s="115">
        <f>'Information Sheet-COMPLETE 1st'!A86</f>
        <v>0</v>
      </c>
      <c r="B79" s="109">
        <f>'Information Sheet-COMPLETE 1st'!B86</f>
        <v>0</v>
      </c>
      <c r="C79" s="2" t="s">
        <v>6</v>
      </c>
      <c r="D79" s="7"/>
      <c r="E79" s="118">
        <f t="shared" si="14"/>
        <v>0</v>
      </c>
      <c r="F79" s="118">
        <f t="shared" si="15"/>
        <v>0</v>
      </c>
      <c r="G79" s="82"/>
      <c r="H79" s="116">
        <v>0</v>
      </c>
      <c r="I79" s="84">
        <v>0</v>
      </c>
      <c r="J79" s="117">
        <f t="shared" si="11"/>
        <v>20</v>
      </c>
      <c r="K79" s="117" t="str">
        <f t="shared" si="12"/>
        <v>$4.00</v>
      </c>
      <c r="L79" s="133" t="str">
        <f t="shared" si="13"/>
        <v>0</v>
      </c>
      <c r="M79" s="108"/>
    </row>
    <row r="80" spans="1:13" s="110" customFormat="1" ht="30.75" customHeight="1" x14ac:dyDescent="0.25">
      <c r="A80" s="115">
        <f>'Information Sheet-COMPLETE 1st'!A87</f>
        <v>0</v>
      </c>
      <c r="B80" s="109">
        <f>'Information Sheet-COMPLETE 1st'!B87</f>
        <v>0</v>
      </c>
      <c r="C80" s="2" t="s">
        <v>6</v>
      </c>
      <c r="D80" s="7"/>
      <c r="E80" s="118">
        <f t="shared" si="14"/>
        <v>0</v>
      </c>
      <c r="F80" s="118">
        <f t="shared" si="15"/>
        <v>0</v>
      </c>
      <c r="G80" s="82"/>
      <c r="H80" s="116">
        <v>0</v>
      </c>
      <c r="I80" s="84">
        <v>0</v>
      </c>
      <c r="J80" s="117">
        <f t="shared" si="11"/>
        <v>20</v>
      </c>
      <c r="K80" s="117" t="str">
        <f t="shared" si="12"/>
        <v>$4.00</v>
      </c>
      <c r="L80" s="133" t="str">
        <f t="shared" si="13"/>
        <v>0</v>
      </c>
      <c r="M80" s="108"/>
    </row>
    <row r="81" spans="1:13" s="110" customFormat="1" ht="30.75" customHeight="1" x14ac:dyDescent="0.25">
      <c r="A81" s="115">
        <f>'Information Sheet-COMPLETE 1st'!A88</f>
        <v>0</v>
      </c>
      <c r="B81" s="109">
        <f>'Information Sheet-COMPLETE 1st'!B88</f>
        <v>0</v>
      </c>
      <c r="C81" s="2" t="s">
        <v>6</v>
      </c>
      <c r="D81" s="7"/>
      <c r="E81" s="118">
        <f t="shared" si="14"/>
        <v>0</v>
      </c>
      <c r="F81" s="118">
        <f t="shared" si="15"/>
        <v>0</v>
      </c>
      <c r="G81" s="82"/>
      <c r="H81" s="116">
        <v>0</v>
      </c>
      <c r="I81" s="84">
        <v>0</v>
      </c>
      <c r="J81" s="117">
        <f t="shared" si="11"/>
        <v>20</v>
      </c>
      <c r="K81" s="117" t="str">
        <f t="shared" si="12"/>
        <v>$4.00</v>
      </c>
      <c r="L81" s="133" t="str">
        <f t="shared" si="13"/>
        <v>0</v>
      </c>
      <c r="M81" s="108"/>
    </row>
    <row r="82" spans="1:13" s="110" customFormat="1" ht="30.75" customHeight="1" x14ac:dyDescent="0.25">
      <c r="A82" s="115">
        <f>'Information Sheet-COMPLETE 1st'!A89</f>
        <v>0</v>
      </c>
      <c r="B82" s="109">
        <f>'Information Sheet-COMPLETE 1st'!B89</f>
        <v>0</v>
      </c>
      <c r="C82" s="2" t="s">
        <v>6</v>
      </c>
      <c r="D82" s="7"/>
      <c r="E82" s="118">
        <f t="shared" si="14"/>
        <v>0</v>
      </c>
      <c r="F82" s="118">
        <f t="shared" si="15"/>
        <v>0</v>
      </c>
      <c r="G82" s="82"/>
      <c r="H82" s="116">
        <v>0</v>
      </c>
      <c r="I82" s="84">
        <v>0</v>
      </c>
      <c r="J82" s="117">
        <f t="shared" si="11"/>
        <v>20</v>
      </c>
      <c r="K82" s="117" t="str">
        <f t="shared" si="12"/>
        <v>$4.00</v>
      </c>
      <c r="L82" s="133" t="str">
        <f t="shared" si="13"/>
        <v>0</v>
      </c>
      <c r="M82" s="108"/>
    </row>
    <row r="83" spans="1:13" s="110" customFormat="1" ht="30.75" customHeight="1" x14ac:dyDescent="0.25">
      <c r="A83" s="115">
        <f>'Information Sheet-COMPLETE 1st'!A90</f>
        <v>0</v>
      </c>
      <c r="B83" s="109">
        <f>'Information Sheet-COMPLETE 1st'!B90</f>
        <v>0</v>
      </c>
      <c r="C83" s="2" t="s">
        <v>6</v>
      </c>
      <c r="D83" s="7"/>
      <c r="E83" s="118">
        <f t="shared" si="14"/>
        <v>0</v>
      </c>
      <c r="F83" s="118">
        <f t="shared" si="15"/>
        <v>0</v>
      </c>
      <c r="G83" s="82"/>
      <c r="H83" s="116">
        <v>0</v>
      </c>
      <c r="I83" s="84">
        <v>0</v>
      </c>
      <c r="J83" s="117">
        <f t="shared" si="11"/>
        <v>20</v>
      </c>
      <c r="K83" s="117" t="str">
        <f t="shared" si="12"/>
        <v>$4.00</v>
      </c>
      <c r="L83" s="133" t="str">
        <f t="shared" si="13"/>
        <v>0</v>
      </c>
      <c r="M83" s="108"/>
    </row>
    <row r="84" spans="1:13" s="110" customFormat="1" ht="30.75" customHeight="1" x14ac:dyDescent="0.25">
      <c r="A84" s="115">
        <f>'Information Sheet-COMPLETE 1st'!A91</f>
        <v>0</v>
      </c>
      <c r="B84" s="109">
        <f>'Information Sheet-COMPLETE 1st'!B91</f>
        <v>0</v>
      </c>
      <c r="C84" s="2" t="s">
        <v>6</v>
      </c>
      <c r="D84" s="7"/>
      <c r="E84" s="118">
        <f t="shared" si="14"/>
        <v>0</v>
      </c>
      <c r="F84" s="118">
        <f t="shared" si="15"/>
        <v>0</v>
      </c>
      <c r="G84" s="82"/>
      <c r="H84" s="116">
        <v>0</v>
      </c>
      <c r="I84" s="84">
        <v>0</v>
      </c>
      <c r="J84" s="117">
        <f t="shared" si="11"/>
        <v>20</v>
      </c>
      <c r="K84" s="117" t="str">
        <f t="shared" si="12"/>
        <v>$4.00</v>
      </c>
      <c r="L84" s="133" t="str">
        <f t="shared" si="13"/>
        <v>0</v>
      </c>
      <c r="M84" s="108"/>
    </row>
    <row r="85" spans="1:13" s="110" customFormat="1" ht="30.75" customHeight="1" x14ac:dyDescent="0.25">
      <c r="A85" s="115">
        <f>'Information Sheet-COMPLETE 1st'!A92</f>
        <v>0</v>
      </c>
      <c r="B85" s="109">
        <f>'Information Sheet-COMPLETE 1st'!B92</f>
        <v>0</v>
      </c>
      <c r="C85" s="2" t="s">
        <v>6</v>
      </c>
      <c r="D85" s="7"/>
      <c r="E85" s="118">
        <f t="shared" si="14"/>
        <v>0</v>
      </c>
      <c r="F85" s="118">
        <f t="shared" si="15"/>
        <v>0</v>
      </c>
      <c r="G85" s="82"/>
      <c r="H85" s="116">
        <v>0</v>
      </c>
      <c r="I85" s="84">
        <v>0</v>
      </c>
      <c r="J85" s="117">
        <f t="shared" si="11"/>
        <v>20</v>
      </c>
      <c r="K85" s="117" t="str">
        <f t="shared" si="12"/>
        <v>$4.00</v>
      </c>
      <c r="L85" s="133" t="str">
        <f t="shared" si="13"/>
        <v>0</v>
      </c>
      <c r="M85" s="108"/>
    </row>
    <row r="86" spans="1:13" s="110" customFormat="1" ht="30.75" customHeight="1" x14ac:dyDescent="0.25">
      <c r="A86" s="115">
        <f>'Information Sheet-COMPLETE 1st'!A93</f>
        <v>0</v>
      </c>
      <c r="B86" s="109">
        <f>'Information Sheet-COMPLETE 1st'!B93</f>
        <v>0</v>
      </c>
      <c r="C86" s="2" t="s">
        <v>6</v>
      </c>
      <c r="D86" s="7"/>
      <c r="E86" s="118">
        <f t="shared" si="14"/>
        <v>0</v>
      </c>
      <c r="F86" s="118">
        <f t="shared" si="15"/>
        <v>0</v>
      </c>
      <c r="G86" s="82"/>
      <c r="H86" s="116">
        <v>0</v>
      </c>
      <c r="I86" s="84">
        <v>0</v>
      </c>
      <c r="J86" s="117">
        <f t="shared" si="11"/>
        <v>20</v>
      </c>
      <c r="K86" s="117" t="str">
        <f t="shared" si="12"/>
        <v>$4.00</v>
      </c>
      <c r="L86" s="133" t="str">
        <f t="shared" si="13"/>
        <v>0</v>
      </c>
      <c r="M86" s="108"/>
    </row>
    <row r="87" spans="1:13" s="110" customFormat="1" ht="30.75" customHeight="1" x14ac:dyDescent="0.25">
      <c r="A87" s="115">
        <f>'Information Sheet-COMPLETE 1st'!A94</f>
        <v>0</v>
      </c>
      <c r="B87" s="109">
        <f>'Information Sheet-COMPLETE 1st'!B94</f>
        <v>0</v>
      </c>
      <c r="C87" s="2" t="s">
        <v>6</v>
      </c>
      <c r="D87" s="7"/>
      <c r="E87" s="118">
        <f t="shared" si="14"/>
        <v>0</v>
      </c>
      <c r="F87" s="118">
        <f t="shared" si="15"/>
        <v>0</v>
      </c>
      <c r="G87" s="82"/>
      <c r="H87" s="116">
        <v>0</v>
      </c>
      <c r="I87" s="84">
        <v>0</v>
      </c>
      <c r="J87" s="117">
        <f t="shared" si="11"/>
        <v>20</v>
      </c>
      <c r="K87" s="117" t="str">
        <f t="shared" si="12"/>
        <v>$4.00</v>
      </c>
      <c r="L87" s="133" t="str">
        <f t="shared" si="13"/>
        <v>0</v>
      </c>
      <c r="M87" s="108"/>
    </row>
    <row r="88" spans="1:13" s="110" customFormat="1" ht="30.75" customHeight="1" x14ac:dyDescent="0.25">
      <c r="A88" s="115">
        <f>'Information Sheet-COMPLETE 1st'!A95</f>
        <v>0</v>
      </c>
      <c r="B88" s="109">
        <f>'Information Sheet-COMPLETE 1st'!B95</f>
        <v>0</v>
      </c>
      <c r="C88" s="2" t="s">
        <v>6</v>
      </c>
      <c r="D88" s="7"/>
      <c r="E88" s="118">
        <f t="shared" si="14"/>
        <v>0</v>
      </c>
      <c r="F88" s="118">
        <f t="shared" si="15"/>
        <v>0</v>
      </c>
      <c r="G88" s="82"/>
      <c r="H88" s="116">
        <v>0</v>
      </c>
      <c r="I88" s="84">
        <v>0</v>
      </c>
      <c r="J88" s="117">
        <f t="shared" si="11"/>
        <v>20</v>
      </c>
      <c r="K88" s="117" t="str">
        <f t="shared" si="12"/>
        <v>$4.00</v>
      </c>
      <c r="L88" s="133" t="str">
        <f t="shared" si="13"/>
        <v>0</v>
      </c>
      <c r="M88" s="108"/>
    </row>
    <row r="89" spans="1:13" s="110" customFormat="1" ht="30.75" customHeight="1" x14ac:dyDescent="0.25">
      <c r="A89" s="115">
        <f>'Information Sheet-COMPLETE 1st'!A96</f>
        <v>0</v>
      </c>
      <c r="B89" s="109">
        <f>'Information Sheet-COMPLETE 1st'!B96</f>
        <v>0</v>
      </c>
      <c r="C89" s="2" t="s">
        <v>6</v>
      </c>
      <c r="D89" s="7"/>
      <c r="E89" s="118">
        <f t="shared" si="14"/>
        <v>0</v>
      </c>
      <c r="F89" s="118">
        <f t="shared" si="15"/>
        <v>0</v>
      </c>
      <c r="G89" s="82"/>
      <c r="H89" s="116">
        <v>0</v>
      </c>
      <c r="I89" s="84">
        <v>0</v>
      </c>
      <c r="J89" s="117">
        <f t="shared" si="11"/>
        <v>20</v>
      </c>
      <c r="K89" s="117" t="str">
        <f t="shared" si="12"/>
        <v>$4.00</v>
      </c>
      <c r="L89" s="133" t="str">
        <f t="shared" si="13"/>
        <v>0</v>
      </c>
      <c r="M89" s="108"/>
    </row>
    <row r="90" spans="1:13" s="110" customFormat="1" ht="30.75" customHeight="1" x14ac:dyDescent="0.25">
      <c r="A90" s="115">
        <f>'Information Sheet-COMPLETE 1st'!A97</f>
        <v>0</v>
      </c>
      <c r="B90" s="109">
        <f>'Information Sheet-COMPLETE 1st'!B97</f>
        <v>0</v>
      </c>
      <c r="C90" s="2" t="s">
        <v>6</v>
      </c>
      <c r="D90" s="7"/>
      <c r="E90" s="118">
        <f t="shared" si="14"/>
        <v>0</v>
      </c>
      <c r="F90" s="118">
        <f t="shared" si="15"/>
        <v>0</v>
      </c>
      <c r="G90" s="82"/>
      <c r="H90" s="116">
        <v>0</v>
      </c>
      <c r="I90" s="84">
        <v>0</v>
      </c>
      <c r="J90" s="117">
        <f t="shared" si="11"/>
        <v>20</v>
      </c>
      <c r="K90" s="117" t="str">
        <f t="shared" si="12"/>
        <v>$4.00</v>
      </c>
      <c r="L90" s="133" t="str">
        <f t="shared" si="13"/>
        <v>0</v>
      </c>
      <c r="M90" s="108"/>
    </row>
    <row r="91" spans="1:13" s="110" customFormat="1" ht="30.75" customHeight="1" x14ac:dyDescent="0.25">
      <c r="A91" s="115">
        <f>'Information Sheet-COMPLETE 1st'!A98</f>
        <v>0</v>
      </c>
      <c r="B91" s="109">
        <f>'Information Sheet-COMPLETE 1st'!B98</f>
        <v>0</v>
      </c>
      <c r="C91" s="2" t="s">
        <v>6</v>
      </c>
      <c r="D91" s="7"/>
      <c r="E91" s="118">
        <f t="shared" si="14"/>
        <v>0</v>
      </c>
      <c r="F91" s="118">
        <f t="shared" si="15"/>
        <v>0</v>
      </c>
      <c r="G91" s="82"/>
      <c r="H91" s="116">
        <v>0</v>
      </c>
      <c r="I91" s="84">
        <v>0</v>
      </c>
      <c r="J91" s="117">
        <f t="shared" si="11"/>
        <v>20</v>
      </c>
      <c r="K91" s="117" t="str">
        <f t="shared" si="12"/>
        <v>$4.00</v>
      </c>
      <c r="L91" s="133" t="str">
        <f t="shared" si="13"/>
        <v>0</v>
      </c>
      <c r="M91" s="108"/>
    </row>
    <row r="92" spans="1:13" s="110" customFormat="1" ht="30.75" customHeight="1" x14ac:dyDescent="0.25">
      <c r="A92" s="115">
        <f>'Information Sheet-COMPLETE 1st'!A99</f>
        <v>0</v>
      </c>
      <c r="B92" s="109">
        <f>'Information Sheet-COMPLETE 1st'!B99</f>
        <v>0</v>
      </c>
      <c r="C92" s="2" t="s">
        <v>6</v>
      </c>
      <c r="D92" s="7"/>
      <c r="E92" s="118">
        <f t="shared" si="14"/>
        <v>0</v>
      </c>
      <c r="F92" s="118">
        <f t="shared" si="15"/>
        <v>0</v>
      </c>
      <c r="G92" s="82"/>
      <c r="H92" s="116">
        <v>0</v>
      </c>
      <c r="I92" s="84">
        <v>0</v>
      </c>
      <c r="J92" s="117">
        <f t="shared" si="11"/>
        <v>20</v>
      </c>
      <c r="K92" s="117" t="str">
        <f t="shared" si="12"/>
        <v>$4.00</v>
      </c>
      <c r="L92" s="133" t="str">
        <f t="shared" si="13"/>
        <v>0</v>
      </c>
      <c r="M92" s="108"/>
    </row>
    <row r="93" spans="1:13" s="110" customFormat="1" ht="30.75" customHeight="1" x14ac:dyDescent="0.25">
      <c r="A93" s="115">
        <f>'Information Sheet-COMPLETE 1st'!A100</f>
        <v>0</v>
      </c>
      <c r="B93" s="109">
        <f>'Information Sheet-COMPLETE 1st'!B100</f>
        <v>0</v>
      </c>
      <c r="C93" s="2" t="s">
        <v>6</v>
      </c>
      <c r="D93" s="7"/>
      <c r="E93" s="118">
        <f t="shared" si="14"/>
        <v>0</v>
      </c>
      <c r="F93" s="118">
        <f t="shared" si="15"/>
        <v>0</v>
      </c>
      <c r="G93" s="82"/>
      <c r="H93" s="116">
        <v>0</v>
      </c>
      <c r="I93" s="84">
        <v>0</v>
      </c>
      <c r="J93" s="117">
        <f t="shared" si="11"/>
        <v>20</v>
      </c>
      <c r="K93" s="117" t="str">
        <f t="shared" si="12"/>
        <v>$4.00</v>
      </c>
      <c r="L93" s="133" t="str">
        <f t="shared" si="13"/>
        <v>0</v>
      </c>
      <c r="M93" s="108"/>
    </row>
    <row r="94" spans="1:13" s="110" customFormat="1" ht="30.75" customHeight="1" x14ac:dyDescent="0.25">
      <c r="A94" s="115">
        <f>'Information Sheet-COMPLETE 1st'!A101</f>
        <v>0</v>
      </c>
      <c r="B94" s="109">
        <f>'Information Sheet-COMPLETE 1st'!B101</f>
        <v>0</v>
      </c>
      <c r="C94" s="2" t="s">
        <v>6</v>
      </c>
      <c r="D94" s="7"/>
      <c r="E94" s="118">
        <f t="shared" si="14"/>
        <v>0</v>
      </c>
      <c r="F94" s="118">
        <f t="shared" si="15"/>
        <v>0</v>
      </c>
      <c r="G94" s="82"/>
      <c r="H94" s="116">
        <v>0</v>
      </c>
      <c r="I94" s="84">
        <v>0</v>
      </c>
      <c r="J94" s="117">
        <f t="shared" si="11"/>
        <v>20</v>
      </c>
      <c r="K94" s="117" t="str">
        <f t="shared" si="12"/>
        <v>$4.00</v>
      </c>
      <c r="L94" s="133" t="str">
        <f t="shared" si="13"/>
        <v>0</v>
      </c>
      <c r="M94" s="108"/>
    </row>
    <row r="95" spans="1:13" s="110" customFormat="1" ht="30.75" customHeight="1" x14ac:dyDescent="0.25">
      <c r="A95" s="115">
        <f>'Information Sheet-COMPLETE 1st'!A102</f>
        <v>0</v>
      </c>
      <c r="B95" s="109">
        <f>'Information Sheet-COMPLETE 1st'!B102</f>
        <v>0</v>
      </c>
      <c r="C95" s="2" t="s">
        <v>6</v>
      </c>
      <c r="D95" s="7"/>
      <c r="E95" s="118">
        <f t="shared" si="14"/>
        <v>0</v>
      </c>
      <c r="F95" s="118">
        <f t="shared" si="15"/>
        <v>0</v>
      </c>
      <c r="G95" s="82"/>
      <c r="H95" s="116">
        <v>0</v>
      </c>
      <c r="I95" s="84">
        <v>0</v>
      </c>
      <c r="J95" s="117">
        <f t="shared" si="11"/>
        <v>20</v>
      </c>
      <c r="K95" s="117" t="str">
        <f t="shared" si="12"/>
        <v>$4.00</v>
      </c>
      <c r="L95" s="133" t="str">
        <f t="shared" si="13"/>
        <v>0</v>
      </c>
      <c r="M95" s="108"/>
    </row>
    <row r="96" spans="1:13" s="110" customFormat="1" ht="30.75" customHeight="1" x14ac:dyDescent="0.25">
      <c r="A96" s="115">
        <f>'Information Sheet-COMPLETE 1st'!A103</f>
        <v>0</v>
      </c>
      <c r="B96" s="109">
        <f>'Information Sheet-COMPLETE 1st'!B103</f>
        <v>0</v>
      </c>
      <c r="C96" s="2" t="s">
        <v>6</v>
      </c>
      <c r="D96" s="7"/>
      <c r="E96" s="118">
        <f t="shared" si="14"/>
        <v>0</v>
      </c>
      <c r="F96" s="118">
        <f t="shared" si="15"/>
        <v>0</v>
      </c>
      <c r="G96" s="82"/>
      <c r="H96" s="116">
        <v>0</v>
      </c>
      <c r="I96" s="84">
        <v>0</v>
      </c>
      <c r="J96" s="117">
        <f t="shared" si="11"/>
        <v>20</v>
      </c>
      <c r="K96" s="117" t="str">
        <f t="shared" si="12"/>
        <v>$4.00</v>
      </c>
      <c r="L96" s="133" t="str">
        <f t="shared" si="13"/>
        <v>0</v>
      </c>
      <c r="M96" s="108"/>
    </row>
    <row r="97" spans="1:13" s="110" customFormat="1" ht="30.75" customHeight="1" x14ac:dyDescent="0.25">
      <c r="A97" s="115">
        <f>'Information Sheet-COMPLETE 1st'!A104</f>
        <v>0</v>
      </c>
      <c r="B97" s="109">
        <f>'Information Sheet-COMPLETE 1st'!B104</f>
        <v>0</v>
      </c>
      <c r="C97" s="2" t="s">
        <v>6</v>
      </c>
      <c r="D97" s="7"/>
      <c r="E97" s="118">
        <f t="shared" si="14"/>
        <v>0</v>
      </c>
      <c r="F97" s="118">
        <f t="shared" si="15"/>
        <v>0</v>
      </c>
      <c r="G97" s="82"/>
      <c r="H97" s="116">
        <v>0</v>
      </c>
      <c r="I97" s="84">
        <v>0</v>
      </c>
      <c r="J97" s="117">
        <f t="shared" si="11"/>
        <v>20</v>
      </c>
      <c r="K97" s="117" t="str">
        <f t="shared" si="12"/>
        <v>$4.00</v>
      </c>
      <c r="L97" s="133" t="str">
        <f t="shared" si="13"/>
        <v>0</v>
      </c>
      <c r="M97" s="108"/>
    </row>
    <row r="98" spans="1:13" s="110" customFormat="1" ht="30.75" customHeight="1" x14ac:dyDescent="0.25">
      <c r="A98" s="115">
        <f>'Information Sheet-COMPLETE 1st'!A105</f>
        <v>0</v>
      </c>
      <c r="B98" s="109">
        <f>'Information Sheet-COMPLETE 1st'!B105</f>
        <v>0</v>
      </c>
      <c r="C98" s="2" t="s">
        <v>6</v>
      </c>
      <c r="D98" s="7"/>
      <c r="E98" s="118">
        <f t="shared" si="14"/>
        <v>0</v>
      </c>
      <c r="F98" s="118">
        <f t="shared" si="15"/>
        <v>0</v>
      </c>
      <c r="G98" s="82"/>
      <c r="H98" s="116">
        <v>0</v>
      </c>
      <c r="I98" s="84">
        <v>0</v>
      </c>
      <c r="J98" s="117">
        <f t="shared" si="11"/>
        <v>20</v>
      </c>
      <c r="K98" s="117" t="str">
        <f t="shared" si="12"/>
        <v>$4.00</v>
      </c>
      <c r="L98" s="133" t="str">
        <f t="shared" si="13"/>
        <v>0</v>
      </c>
      <c r="M98" s="108"/>
    </row>
    <row r="99" spans="1:13" s="110" customFormat="1" ht="30.75" customHeight="1" x14ac:dyDescent="0.25">
      <c r="A99" s="115">
        <f>'Information Sheet-COMPLETE 1st'!A106</f>
        <v>0</v>
      </c>
      <c r="B99" s="109">
        <f>'Information Sheet-COMPLETE 1st'!B106</f>
        <v>0</v>
      </c>
      <c r="C99" s="2" t="s">
        <v>6</v>
      </c>
      <c r="D99" s="7"/>
      <c r="E99" s="118">
        <f t="shared" si="14"/>
        <v>0</v>
      </c>
      <c r="F99" s="118">
        <f t="shared" si="15"/>
        <v>0</v>
      </c>
      <c r="G99" s="82"/>
      <c r="H99" s="116">
        <v>0</v>
      </c>
      <c r="I99" s="84">
        <v>0</v>
      </c>
      <c r="J99" s="117">
        <f t="shared" si="11"/>
        <v>20</v>
      </c>
      <c r="K99" s="117" t="str">
        <f t="shared" si="12"/>
        <v>$4.00</v>
      </c>
      <c r="L99" s="133" t="str">
        <f t="shared" si="13"/>
        <v>0</v>
      </c>
      <c r="M99" s="108"/>
    </row>
    <row r="100" spans="1:13" s="110" customFormat="1" ht="30.75" customHeight="1" x14ac:dyDescent="0.25">
      <c r="A100" s="115">
        <f>'Information Sheet-COMPLETE 1st'!A107</f>
        <v>0</v>
      </c>
      <c r="B100" s="109">
        <f>'Information Sheet-COMPLETE 1st'!B107</f>
        <v>0</v>
      </c>
      <c r="C100" s="2" t="s">
        <v>6</v>
      </c>
      <c r="D100" s="7"/>
      <c r="E100" s="118">
        <f t="shared" si="14"/>
        <v>0</v>
      </c>
      <c r="F100" s="118">
        <f t="shared" si="15"/>
        <v>0</v>
      </c>
      <c r="G100" s="82"/>
      <c r="H100" s="116">
        <v>0</v>
      </c>
      <c r="I100" s="84">
        <v>0</v>
      </c>
      <c r="J100" s="117">
        <f t="shared" si="11"/>
        <v>20</v>
      </c>
      <c r="K100" s="117" t="str">
        <f t="shared" si="12"/>
        <v>$4.00</v>
      </c>
      <c r="L100" s="133" t="str">
        <f t="shared" si="13"/>
        <v>0</v>
      </c>
      <c r="M100" s="108"/>
    </row>
    <row r="101" spans="1:13" s="110" customFormat="1" ht="30.75" customHeight="1" x14ac:dyDescent="0.25">
      <c r="A101" s="115">
        <f>'Information Sheet-COMPLETE 1st'!A108</f>
        <v>0</v>
      </c>
      <c r="B101" s="109">
        <f>'Information Sheet-COMPLETE 1st'!B108</f>
        <v>0</v>
      </c>
      <c r="C101" s="2" t="s">
        <v>6</v>
      </c>
      <c r="D101" s="7"/>
      <c r="E101" s="118">
        <f t="shared" si="14"/>
        <v>0</v>
      </c>
      <c r="F101" s="118">
        <f t="shared" si="15"/>
        <v>0</v>
      </c>
      <c r="G101" s="82"/>
      <c r="H101" s="116">
        <v>0</v>
      </c>
      <c r="I101" s="84">
        <v>0</v>
      </c>
      <c r="J101" s="117">
        <f t="shared" si="11"/>
        <v>20</v>
      </c>
      <c r="K101" s="117" t="str">
        <f t="shared" si="12"/>
        <v>$4.00</v>
      </c>
      <c r="L101" s="133" t="str">
        <f t="shared" si="13"/>
        <v>0</v>
      </c>
      <c r="M101" s="108"/>
    </row>
    <row r="102" spans="1:13" s="110" customFormat="1" ht="30.75" customHeight="1" x14ac:dyDescent="0.25">
      <c r="A102" s="115">
        <f>'Information Sheet-COMPLETE 1st'!A109</f>
        <v>0</v>
      </c>
      <c r="B102" s="109">
        <f>'Information Sheet-COMPLETE 1st'!B109</f>
        <v>0</v>
      </c>
      <c r="C102" s="2" t="s">
        <v>6</v>
      </c>
      <c r="D102" s="7"/>
      <c r="E102" s="118">
        <f t="shared" si="14"/>
        <v>0</v>
      </c>
      <c r="F102" s="118">
        <f t="shared" si="15"/>
        <v>0</v>
      </c>
      <c r="G102" s="82"/>
      <c r="H102" s="116">
        <v>0</v>
      </c>
      <c r="I102" s="84">
        <v>0</v>
      </c>
      <c r="J102" s="117">
        <f t="shared" si="11"/>
        <v>20</v>
      </c>
      <c r="K102" s="117" t="str">
        <f t="shared" ref="K102:K106" si="16">IF(AND(J102&lt;=3.99,L109&gt;(-100)),J102,"$4.00")</f>
        <v>$4.00</v>
      </c>
      <c r="L102" s="133" t="str">
        <f t="shared" ref="L102:L106" si="17">IF(OR(H102&gt;19.99,H102&lt;13.71),"0",K102*I102)</f>
        <v>0</v>
      </c>
      <c r="M102" s="108"/>
    </row>
    <row r="103" spans="1:13" s="110" customFormat="1" ht="30.75" customHeight="1" x14ac:dyDescent="0.25">
      <c r="A103" s="115">
        <f>'Information Sheet-COMPLETE 1st'!A110</f>
        <v>0</v>
      </c>
      <c r="B103" s="109">
        <f>'Information Sheet-COMPLETE 1st'!B110</f>
        <v>0</v>
      </c>
      <c r="C103" s="2" t="s">
        <v>6</v>
      </c>
      <c r="D103" s="7"/>
      <c r="E103" s="118">
        <f t="shared" si="14"/>
        <v>0</v>
      </c>
      <c r="F103" s="118">
        <f t="shared" si="15"/>
        <v>0</v>
      </c>
      <c r="G103" s="82"/>
      <c r="H103" s="116">
        <v>0</v>
      </c>
      <c r="I103" s="84">
        <v>0</v>
      </c>
      <c r="J103" s="117">
        <f t="shared" si="11"/>
        <v>20</v>
      </c>
      <c r="K103" s="117" t="str">
        <f t="shared" si="16"/>
        <v>$4.00</v>
      </c>
      <c r="L103" s="133" t="str">
        <f t="shared" si="17"/>
        <v>0</v>
      </c>
      <c r="M103" s="108"/>
    </row>
    <row r="104" spans="1:13" s="110" customFormat="1" ht="30.75" customHeight="1" x14ac:dyDescent="0.25">
      <c r="A104" s="115">
        <f>'Information Sheet-COMPLETE 1st'!A111</f>
        <v>0</v>
      </c>
      <c r="B104" s="109">
        <f>'Information Sheet-COMPLETE 1st'!B111</f>
        <v>0</v>
      </c>
      <c r="C104" s="2" t="s">
        <v>6</v>
      </c>
      <c r="D104" s="7"/>
      <c r="E104" s="118">
        <f t="shared" si="14"/>
        <v>0</v>
      </c>
      <c r="F104" s="118">
        <f t="shared" si="15"/>
        <v>0</v>
      </c>
      <c r="G104" s="82"/>
      <c r="H104" s="116">
        <v>0</v>
      </c>
      <c r="I104" s="84">
        <v>0</v>
      </c>
      <c r="J104" s="117">
        <f t="shared" si="11"/>
        <v>20</v>
      </c>
      <c r="K104" s="117" t="str">
        <f t="shared" si="16"/>
        <v>$4.00</v>
      </c>
      <c r="L104" s="133" t="str">
        <f t="shared" si="17"/>
        <v>0</v>
      </c>
      <c r="M104" s="108"/>
    </row>
    <row r="105" spans="1:13" s="110" customFormat="1" ht="30.75" customHeight="1" x14ac:dyDescent="0.25">
      <c r="A105" s="115">
        <f>'Information Sheet-COMPLETE 1st'!A112</f>
        <v>0</v>
      </c>
      <c r="B105" s="109">
        <f>'Information Sheet-COMPLETE 1st'!B112</f>
        <v>0</v>
      </c>
      <c r="C105" s="2" t="s">
        <v>6</v>
      </c>
      <c r="D105" s="7"/>
      <c r="E105" s="118">
        <f t="shared" si="14"/>
        <v>0</v>
      </c>
      <c r="F105" s="118">
        <f t="shared" si="15"/>
        <v>0</v>
      </c>
      <c r="G105" s="82"/>
      <c r="H105" s="116">
        <v>0</v>
      </c>
      <c r="I105" s="84">
        <v>0</v>
      </c>
      <c r="J105" s="117">
        <f t="shared" si="11"/>
        <v>20</v>
      </c>
      <c r="K105" s="117" t="str">
        <f t="shared" si="16"/>
        <v>$4.00</v>
      </c>
      <c r="L105" s="133" t="str">
        <f t="shared" si="17"/>
        <v>0</v>
      </c>
      <c r="M105" s="108"/>
    </row>
    <row r="106" spans="1:13" s="110" customFormat="1" ht="30.75" customHeight="1" x14ac:dyDescent="0.25">
      <c r="A106" s="115">
        <f>'Information Sheet-COMPLETE 1st'!A113</f>
        <v>0</v>
      </c>
      <c r="B106" s="109">
        <f>'Information Sheet-COMPLETE 1st'!B113</f>
        <v>0</v>
      </c>
      <c r="C106" s="2" t="s">
        <v>6</v>
      </c>
      <c r="D106" s="7"/>
      <c r="E106" s="118">
        <f t="shared" si="14"/>
        <v>0</v>
      </c>
      <c r="F106" s="118">
        <f t="shared" si="15"/>
        <v>0</v>
      </c>
      <c r="G106" s="82"/>
      <c r="H106" s="116">
        <v>0</v>
      </c>
      <c r="I106" s="84">
        <v>0</v>
      </c>
      <c r="J106" s="117">
        <f t="shared" si="11"/>
        <v>20</v>
      </c>
      <c r="K106" s="117" t="str">
        <f t="shared" si="16"/>
        <v>$4.00</v>
      </c>
      <c r="L106" s="133" t="str">
        <f t="shared" si="17"/>
        <v>0</v>
      </c>
      <c r="M106" s="108"/>
    </row>
    <row r="107" spans="1:13" s="111" customFormat="1" ht="16.5" x14ac:dyDescent="0.3">
      <c r="C107" s="77"/>
      <c r="D107" s="77"/>
      <c r="E107" s="77"/>
      <c r="F107" s="155" t="s">
        <v>7</v>
      </c>
      <c r="G107" s="155"/>
      <c r="H107" s="155"/>
      <c r="I107" s="155"/>
      <c r="J107" s="155"/>
      <c r="K107" s="127"/>
      <c r="L107" s="131">
        <f>IF(E6&lt;44119, 0,SUM(L6:L106))</f>
        <v>0</v>
      </c>
    </row>
  </sheetData>
  <sheetProtection password="CDD8" sheet="1" insertRows="0" deleteRows="0" selectLockedCells="1" sort="0" autoFilter="0"/>
  <mergeCells count="3">
    <mergeCell ref="F107:J107"/>
    <mergeCell ref="B2:L2"/>
    <mergeCell ref="A1:L1"/>
  </mergeCells>
  <conditionalFormatting sqref="H6:H106">
    <cfRule type="cellIs" dxfId="305" priority="7" operator="lessThan">
      <formula>13.71</formula>
    </cfRule>
    <cfRule type="cellIs" dxfId="304" priority="19" operator="greaterThan">
      <formula>19.99</formula>
    </cfRule>
    <cfRule type="cellIs" dxfId="303" priority="20" operator="greaterThan">
      <formula>20</formula>
    </cfRule>
  </conditionalFormatting>
  <conditionalFormatting sqref="C6:C106">
    <cfRule type="cellIs" dxfId="302" priority="10" operator="equal">
      <formula>"NO"</formula>
    </cfRule>
  </conditionalFormatting>
  <conditionalFormatting sqref="E6 F6">
    <cfRule type="cellIs" dxfId="301" priority="4" operator="lessThan">
      <formula>44119</formula>
    </cfRule>
  </conditionalFormatting>
  <conditionalFormatting sqref="O6">
    <cfRule type="cellIs" dxfId="300" priority="2" operator="greaterThan">
      <formula>43877</formula>
    </cfRule>
  </conditionalFormatting>
  <conditionalFormatting sqref="F6">
    <cfRule type="timePeriod" dxfId="299" priority="1" timePeriod="tomorrow">
      <formula>FLOOR(F6,1)=TODAY()+1</formula>
    </cfRule>
  </conditionalFormatting>
  <pageMargins left="0.7" right="0.7" top="0.75" bottom="0.75" header="0.3" footer="0.3"/>
  <pageSetup paperSize="5" scale="52" fitToHeight="0" orientation="landscape" r:id="rId1"/>
  <headerFooter>
    <oddHeader>&amp;A</oddHeader>
  </headerFooter>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LIST!$D$1:$D$2</xm:f>
          </x14:formula1>
          <xm:sqref>C6:C106</xm:sqref>
        </x14:dataValidation>
        <x14:dataValidation type="list" allowBlank="1" showInputMessage="1" showErrorMessage="1">
          <x14:formula1>
            <xm:f>LIST!$B$1:$B$55</xm:f>
          </x14:formula1>
          <xm:sqref>B110:B116</xm:sqref>
        </x14:dataValidation>
        <x14:dataValidation type="list" allowBlank="1" showInputMessage="1" showErrorMessage="1">
          <x14:formula1>
            <xm:f>LIST!$E$28:$E$29</xm:f>
          </x14:formula1>
          <xm:sqref>G6:G106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107"/>
  <sheetViews>
    <sheetView zoomScaleNormal="100" workbookViewId="0">
      <selection activeCell="I6" sqref="I6"/>
    </sheetView>
  </sheetViews>
  <sheetFormatPr defaultColWidth="9.140625" defaultRowHeight="15" x14ac:dyDescent="0.25"/>
  <cols>
    <col min="1" max="1" width="27.7109375" style="108" bestFit="1" customWidth="1"/>
    <col min="2" max="2" width="31.5703125" style="108" customWidth="1"/>
    <col min="3" max="3" width="22.85546875" style="7" hidden="1" customWidth="1"/>
    <col min="4" max="4" width="29.7109375" style="7" customWidth="1"/>
    <col min="5" max="5" width="16.7109375" style="7" customWidth="1"/>
    <col min="6" max="6" width="16.7109375" style="108" customWidth="1"/>
    <col min="7" max="7" width="15" style="108" hidden="1" customWidth="1"/>
    <col min="8" max="8" width="20.7109375" style="7" customWidth="1"/>
    <col min="9" max="9" width="17.42578125" style="108" customWidth="1"/>
    <col min="10" max="11" width="13.5703125" style="108" hidden="1" customWidth="1"/>
    <col min="12" max="12" width="14.85546875" style="134" customWidth="1"/>
    <col min="13" max="13" width="21.140625" style="109" bestFit="1" customWidth="1"/>
    <col min="14" max="16384" width="9.140625" style="108"/>
  </cols>
  <sheetData>
    <row r="1" spans="1:13" s="109" customFormat="1" ht="52.5" customHeight="1" x14ac:dyDescent="0.2">
      <c r="A1" s="143" t="s">
        <v>4</v>
      </c>
      <c r="B1" s="143"/>
      <c r="C1" s="143"/>
      <c r="D1" s="143"/>
      <c r="E1" s="143"/>
      <c r="F1" s="143"/>
      <c r="G1" s="143"/>
      <c r="H1" s="143"/>
      <c r="I1" s="143"/>
      <c r="J1" s="143"/>
      <c r="K1" s="143"/>
      <c r="L1" s="143"/>
      <c r="M1" s="143"/>
    </row>
    <row r="2" spans="1:13" s="110" customFormat="1" ht="33.75" customHeight="1" x14ac:dyDescent="0.25">
      <c r="A2" s="113" t="s">
        <v>100</v>
      </c>
      <c r="B2" s="156" t="str">
        <f>'Period One'!B2:L2</f>
        <v>ENTER BUSINESS NAME HERE</v>
      </c>
      <c r="C2" s="156"/>
      <c r="D2" s="156"/>
      <c r="E2" s="156"/>
      <c r="F2" s="156"/>
      <c r="G2" s="156"/>
      <c r="H2" s="156"/>
      <c r="I2" s="156"/>
      <c r="J2" s="156"/>
      <c r="K2" s="156"/>
      <c r="L2" s="156"/>
      <c r="M2" s="123"/>
    </row>
    <row r="3" spans="1:13" s="110" customFormat="1" ht="8.25" customHeight="1" x14ac:dyDescent="0.25">
      <c r="A3" s="114"/>
      <c r="B3" s="10"/>
      <c r="C3" s="15"/>
      <c r="D3" s="15"/>
      <c r="E3" s="17"/>
      <c r="F3" s="10"/>
      <c r="G3" s="10"/>
      <c r="H3" s="17"/>
      <c r="I3" s="10"/>
      <c r="L3" s="132"/>
      <c r="M3" s="123"/>
    </row>
    <row r="4" spans="1:13" s="110" customFormat="1" ht="6.75" customHeight="1" x14ac:dyDescent="0.25">
      <c r="A4" s="114"/>
      <c r="B4" s="114"/>
      <c r="C4" s="22"/>
      <c r="D4" s="15"/>
      <c r="E4" s="15"/>
      <c r="F4" s="114"/>
      <c r="G4" s="114"/>
      <c r="H4" s="15"/>
      <c r="I4" s="114"/>
      <c r="L4" s="132"/>
      <c r="M4" s="123"/>
    </row>
    <row r="5" spans="1:13" s="24" customFormat="1" ht="84.75" customHeight="1" x14ac:dyDescent="0.25">
      <c r="A5" s="91" t="s">
        <v>95</v>
      </c>
      <c r="B5" s="91" t="s">
        <v>96</v>
      </c>
      <c r="C5" s="91" t="s">
        <v>94</v>
      </c>
      <c r="D5" s="91" t="s">
        <v>117</v>
      </c>
      <c r="E5" s="91" t="s">
        <v>110</v>
      </c>
      <c r="F5" s="91" t="s">
        <v>111</v>
      </c>
      <c r="G5" s="91" t="s">
        <v>12</v>
      </c>
      <c r="H5" s="91" t="s">
        <v>116</v>
      </c>
      <c r="I5" s="91" t="s">
        <v>99</v>
      </c>
      <c r="J5" s="91" t="s">
        <v>0</v>
      </c>
      <c r="K5" s="91" t="s">
        <v>120</v>
      </c>
      <c r="L5" s="130" t="s">
        <v>93</v>
      </c>
      <c r="M5" s="91" t="s">
        <v>114</v>
      </c>
    </row>
    <row r="6" spans="1:13" ht="30.75" customHeight="1" x14ac:dyDescent="0.25">
      <c r="A6" s="115">
        <f>'Information Sheet-COMPLETE 1st'!A13</f>
        <v>0</v>
      </c>
      <c r="B6" s="109">
        <f>'Information Sheet-COMPLETE 1st'!B13</f>
        <v>0</v>
      </c>
      <c r="C6" s="2"/>
      <c r="D6" s="7">
        <f>Table2[[#This Row],[Employee''s Essential Occupation ]]</f>
        <v>0</v>
      </c>
      <c r="E6" s="122">
        <f>Table2[[#This Row],[Work Period End - CAN''T BE AFTER FEBRUARY 15]]+1</f>
        <v>1</v>
      </c>
      <c r="F6" s="121"/>
      <c r="G6" s="82"/>
      <c r="H6" s="116">
        <f>Table2[[#This Row],[Hourly Rate             (no less than $13.71, no more than $20.00)]]</f>
        <v>0</v>
      </c>
      <c r="I6" s="84"/>
      <c r="J6" s="117">
        <f t="shared" ref="J6:J37" si="0">20-H6</f>
        <v>20</v>
      </c>
      <c r="K6" s="117" t="str">
        <f t="shared" ref="K6:K37" si="1">IF(AND(J6&lt;=3.99,L13&gt;(-100)),J6,"$4.00")</f>
        <v>$4.00</v>
      </c>
      <c r="L6" s="133" t="str">
        <f t="shared" ref="L6:L37" si="2">IF(OR(H6&gt;19.99,H6&lt;13.71),"0",K6*I6)</f>
        <v>0</v>
      </c>
      <c r="M6" s="109">
        <f>Table2[[#This Row],[Regular Worked Hours (Excludes OT and nonworked STAT)]]+Table214[[#This Row],[Regular Worked Hours (Excludes OT and nonworked STAT)]]</f>
        <v>0</v>
      </c>
    </row>
    <row r="7" spans="1:13" ht="30.75" customHeight="1" x14ac:dyDescent="0.25">
      <c r="A7" s="115">
        <f>'Information Sheet-COMPLETE 1st'!A14</f>
        <v>0</v>
      </c>
      <c r="B7" s="109">
        <f>'Information Sheet-COMPLETE 1st'!B14</f>
        <v>0</v>
      </c>
      <c r="C7" s="2"/>
      <c r="D7" s="7">
        <f>Table2[[#This Row],[Employee''s Essential Occupation ]]</f>
        <v>0</v>
      </c>
      <c r="E7" s="118">
        <f t="shared" ref="E7:F22" si="3">E6</f>
        <v>1</v>
      </c>
      <c r="F7" s="118">
        <f t="shared" si="3"/>
        <v>0</v>
      </c>
      <c r="G7" s="82"/>
      <c r="H7" s="116">
        <f>Table2[[#This Row],[Hourly Rate             (no less than $13.71, no more than $20.00)]]</f>
        <v>0</v>
      </c>
      <c r="I7" s="84"/>
      <c r="J7" s="117">
        <f t="shared" si="0"/>
        <v>20</v>
      </c>
      <c r="K7" s="117" t="str">
        <f t="shared" si="1"/>
        <v>$4.00</v>
      </c>
      <c r="L7" s="133" t="str">
        <f t="shared" si="2"/>
        <v>0</v>
      </c>
      <c r="M7" s="109">
        <f>Table2[[#This Row],[Regular Worked Hours (Excludes OT and nonworked STAT)]]+Table214[[#This Row],[Regular Worked Hours (Excludes OT and nonworked STAT)]]</f>
        <v>0</v>
      </c>
    </row>
    <row r="8" spans="1:13" ht="30.75" customHeight="1" x14ac:dyDescent="0.25">
      <c r="A8" s="115">
        <f>'Information Sheet-COMPLETE 1st'!A15</f>
        <v>0</v>
      </c>
      <c r="B8" s="109">
        <f>'Information Sheet-COMPLETE 1st'!B15</f>
        <v>0</v>
      </c>
      <c r="C8" s="2"/>
      <c r="D8" s="7">
        <f>Table2[[#This Row],[Employee''s Essential Occupation ]]</f>
        <v>0</v>
      </c>
      <c r="E8" s="118">
        <f t="shared" si="3"/>
        <v>1</v>
      </c>
      <c r="F8" s="118">
        <f t="shared" si="3"/>
        <v>0</v>
      </c>
      <c r="G8" s="82"/>
      <c r="H8" s="116">
        <f>Table2[[#This Row],[Hourly Rate             (no less than $13.71, no more than $20.00)]]</f>
        <v>0</v>
      </c>
      <c r="I8" s="84"/>
      <c r="J8" s="117">
        <f t="shared" si="0"/>
        <v>20</v>
      </c>
      <c r="K8" s="117" t="str">
        <f t="shared" si="1"/>
        <v>$4.00</v>
      </c>
      <c r="L8" s="133" t="str">
        <f t="shared" si="2"/>
        <v>0</v>
      </c>
      <c r="M8" s="109">
        <f>Table2[[#This Row],[Regular Worked Hours (Excludes OT and nonworked STAT)]]+Table214[[#This Row],[Regular Worked Hours (Excludes OT and nonworked STAT)]]</f>
        <v>0</v>
      </c>
    </row>
    <row r="9" spans="1:13" ht="30.75" customHeight="1" x14ac:dyDescent="0.25">
      <c r="A9" s="115">
        <f>'Information Sheet-COMPLETE 1st'!A16</f>
        <v>0</v>
      </c>
      <c r="B9" s="109">
        <f>'Information Sheet-COMPLETE 1st'!B16</f>
        <v>0</v>
      </c>
      <c r="C9" s="2"/>
      <c r="D9" s="7">
        <f>Table2[[#This Row],[Employee''s Essential Occupation ]]</f>
        <v>0</v>
      </c>
      <c r="E9" s="118">
        <f t="shared" si="3"/>
        <v>1</v>
      </c>
      <c r="F9" s="118">
        <f t="shared" si="3"/>
        <v>0</v>
      </c>
      <c r="G9" s="82"/>
      <c r="H9" s="116">
        <f>Table2[[#This Row],[Hourly Rate             (no less than $13.71, no more than $20.00)]]</f>
        <v>0</v>
      </c>
      <c r="I9" s="84"/>
      <c r="J9" s="117">
        <f t="shared" si="0"/>
        <v>20</v>
      </c>
      <c r="K9" s="117" t="str">
        <f t="shared" si="1"/>
        <v>$4.00</v>
      </c>
      <c r="L9" s="133" t="str">
        <f t="shared" si="2"/>
        <v>0</v>
      </c>
      <c r="M9" s="109">
        <f>Table2[[#This Row],[Regular Worked Hours (Excludes OT and nonworked STAT)]]+Table214[[#This Row],[Regular Worked Hours (Excludes OT and nonworked STAT)]]</f>
        <v>0</v>
      </c>
    </row>
    <row r="10" spans="1:13" s="110" customFormat="1" ht="30.75" customHeight="1" x14ac:dyDescent="0.25">
      <c r="A10" s="115">
        <f>'Information Sheet-COMPLETE 1st'!A17</f>
        <v>0</v>
      </c>
      <c r="B10" s="109">
        <f>'Information Sheet-COMPLETE 1st'!B17</f>
        <v>0</v>
      </c>
      <c r="C10" s="2"/>
      <c r="D10" s="7">
        <f>Table2[[#This Row],[Employee''s Essential Occupation ]]</f>
        <v>0</v>
      </c>
      <c r="E10" s="118">
        <f t="shared" si="3"/>
        <v>1</v>
      </c>
      <c r="F10" s="118">
        <f t="shared" si="3"/>
        <v>0</v>
      </c>
      <c r="G10" s="82"/>
      <c r="H10" s="116">
        <f>Table2[[#This Row],[Hourly Rate             (no less than $13.71, no more than $20.00)]]</f>
        <v>0</v>
      </c>
      <c r="I10" s="84"/>
      <c r="J10" s="117">
        <f t="shared" si="0"/>
        <v>20</v>
      </c>
      <c r="K10" s="117" t="str">
        <f t="shared" si="1"/>
        <v>$4.00</v>
      </c>
      <c r="L10" s="133" t="str">
        <f t="shared" si="2"/>
        <v>0</v>
      </c>
      <c r="M10" s="109">
        <f>Table2[[#This Row],[Regular Worked Hours (Excludes OT and nonworked STAT)]]+Table214[[#This Row],[Regular Worked Hours (Excludes OT and nonworked STAT)]]</f>
        <v>0</v>
      </c>
    </row>
    <row r="11" spans="1:13" s="110" customFormat="1" ht="30.75" customHeight="1" x14ac:dyDescent="0.25">
      <c r="A11" s="115">
        <f>'Information Sheet-COMPLETE 1st'!A18</f>
        <v>0</v>
      </c>
      <c r="B11" s="109">
        <f>'Information Sheet-COMPLETE 1st'!B18</f>
        <v>0</v>
      </c>
      <c r="C11" s="2"/>
      <c r="D11" s="7">
        <f>Table2[[#This Row],[Employee''s Essential Occupation ]]</f>
        <v>0</v>
      </c>
      <c r="E11" s="118">
        <f t="shared" si="3"/>
        <v>1</v>
      </c>
      <c r="F11" s="118">
        <f t="shared" si="3"/>
        <v>0</v>
      </c>
      <c r="G11" s="82"/>
      <c r="H11" s="116">
        <f>Table2[[#This Row],[Hourly Rate             (no less than $13.71, no more than $20.00)]]</f>
        <v>0</v>
      </c>
      <c r="I11" s="84"/>
      <c r="J11" s="117">
        <f t="shared" si="0"/>
        <v>20</v>
      </c>
      <c r="K11" s="117" t="str">
        <f t="shared" si="1"/>
        <v>$4.00</v>
      </c>
      <c r="L11" s="133" t="str">
        <f t="shared" si="2"/>
        <v>0</v>
      </c>
      <c r="M11" s="109">
        <f>Table2[[#This Row],[Regular Worked Hours (Excludes OT and nonworked STAT)]]+Table214[[#This Row],[Regular Worked Hours (Excludes OT and nonworked STAT)]]</f>
        <v>0</v>
      </c>
    </row>
    <row r="12" spans="1:13" s="110" customFormat="1" ht="30.75" customHeight="1" x14ac:dyDescent="0.25">
      <c r="A12" s="115">
        <f>'Information Sheet-COMPLETE 1st'!A19</f>
        <v>0</v>
      </c>
      <c r="B12" s="109">
        <f>'Information Sheet-COMPLETE 1st'!B19</f>
        <v>0</v>
      </c>
      <c r="C12" s="2"/>
      <c r="D12" s="7">
        <f>Table2[[#This Row],[Employee''s Essential Occupation ]]</f>
        <v>0</v>
      </c>
      <c r="E12" s="118">
        <f t="shared" si="3"/>
        <v>1</v>
      </c>
      <c r="F12" s="118">
        <f t="shared" si="3"/>
        <v>0</v>
      </c>
      <c r="G12" s="82"/>
      <c r="H12" s="116">
        <f>Table2[[#This Row],[Hourly Rate             (no less than $13.71, no more than $20.00)]]</f>
        <v>0</v>
      </c>
      <c r="I12" s="84"/>
      <c r="J12" s="117">
        <f t="shared" si="0"/>
        <v>20</v>
      </c>
      <c r="K12" s="117" t="str">
        <f t="shared" si="1"/>
        <v>$4.00</v>
      </c>
      <c r="L12" s="133" t="str">
        <f t="shared" si="2"/>
        <v>0</v>
      </c>
      <c r="M12" s="109">
        <f>Table2[[#This Row],[Regular Worked Hours (Excludes OT and nonworked STAT)]]+Table214[[#This Row],[Regular Worked Hours (Excludes OT and nonworked STAT)]]</f>
        <v>0</v>
      </c>
    </row>
    <row r="13" spans="1:13" s="110" customFormat="1" ht="30.75" customHeight="1" x14ac:dyDescent="0.25">
      <c r="A13" s="115">
        <f>'Information Sheet-COMPLETE 1st'!A20</f>
        <v>0</v>
      </c>
      <c r="B13" s="109">
        <f>'Information Sheet-COMPLETE 1st'!B20</f>
        <v>0</v>
      </c>
      <c r="C13" s="2"/>
      <c r="D13" s="7">
        <f>Table2[[#This Row],[Employee''s Essential Occupation ]]</f>
        <v>0</v>
      </c>
      <c r="E13" s="118">
        <f t="shared" si="3"/>
        <v>1</v>
      </c>
      <c r="F13" s="118">
        <f t="shared" si="3"/>
        <v>0</v>
      </c>
      <c r="G13" s="82"/>
      <c r="H13" s="116">
        <f>Table2[[#This Row],[Hourly Rate             (no less than $13.71, no more than $20.00)]]</f>
        <v>0</v>
      </c>
      <c r="I13" s="84"/>
      <c r="J13" s="117">
        <f t="shared" si="0"/>
        <v>20</v>
      </c>
      <c r="K13" s="117" t="str">
        <f t="shared" si="1"/>
        <v>$4.00</v>
      </c>
      <c r="L13" s="133" t="str">
        <f t="shared" si="2"/>
        <v>0</v>
      </c>
      <c r="M13" s="109">
        <f>Table2[[#This Row],[Regular Worked Hours (Excludes OT and nonworked STAT)]]+Table214[[#This Row],[Regular Worked Hours (Excludes OT and nonworked STAT)]]</f>
        <v>0</v>
      </c>
    </row>
    <row r="14" spans="1:13" s="110" customFormat="1" ht="30.75" customHeight="1" x14ac:dyDescent="0.25">
      <c r="A14" s="115">
        <f>'Information Sheet-COMPLETE 1st'!A21</f>
        <v>0</v>
      </c>
      <c r="B14" s="109">
        <f>'Information Sheet-COMPLETE 1st'!B21</f>
        <v>0</v>
      </c>
      <c r="C14" s="2"/>
      <c r="D14" s="7">
        <f>Table2[[#This Row],[Employee''s Essential Occupation ]]</f>
        <v>0</v>
      </c>
      <c r="E14" s="118">
        <f t="shared" si="3"/>
        <v>1</v>
      </c>
      <c r="F14" s="118">
        <f t="shared" si="3"/>
        <v>0</v>
      </c>
      <c r="G14" s="82"/>
      <c r="H14" s="116">
        <f>Table2[[#This Row],[Hourly Rate             (no less than $13.71, no more than $20.00)]]</f>
        <v>0</v>
      </c>
      <c r="I14" s="84"/>
      <c r="J14" s="117">
        <f t="shared" si="0"/>
        <v>20</v>
      </c>
      <c r="K14" s="117" t="str">
        <f t="shared" si="1"/>
        <v>$4.00</v>
      </c>
      <c r="L14" s="133" t="str">
        <f t="shared" si="2"/>
        <v>0</v>
      </c>
      <c r="M14" s="109">
        <f>Table2[[#This Row],[Regular Worked Hours (Excludes OT and nonworked STAT)]]+Table214[[#This Row],[Regular Worked Hours (Excludes OT and nonworked STAT)]]</f>
        <v>0</v>
      </c>
    </row>
    <row r="15" spans="1:13" s="110" customFormat="1" ht="30.75" customHeight="1" x14ac:dyDescent="0.25">
      <c r="A15" s="115">
        <f>'Information Sheet-COMPLETE 1st'!A22</f>
        <v>0</v>
      </c>
      <c r="B15" s="109">
        <f>'Information Sheet-COMPLETE 1st'!B22</f>
        <v>0</v>
      </c>
      <c r="C15" s="2"/>
      <c r="D15" s="7">
        <f>Table2[[#This Row],[Employee''s Essential Occupation ]]</f>
        <v>0</v>
      </c>
      <c r="E15" s="118">
        <f t="shared" si="3"/>
        <v>1</v>
      </c>
      <c r="F15" s="118">
        <f t="shared" si="3"/>
        <v>0</v>
      </c>
      <c r="G15" s="82"/>
      <c r="H15" s="116">
        <f>Table2[[#This Row],[Hourly Rate             (no less than $13.71, no more than $20.00)]]</f>
        <v>0</v>
      </c>
      <c r="I15" s="84"/>
      <c r="J15" s="117">
        <f t="shared" si="0"/>
        <v>20</v>
      </c>
      <c r="K15" s="117" t="str">
        <f t="shared" si="1"/>
        <v>$4.00</v>
      </c>
      <c r="L15" s="133" t="str">
        <f t="shared" si="2"/>
        <v>0</v>
      </c>
      <c r="M15" s="109">
        <f>Table2[[#This Row],[Regular Worked Hours (Excludes OT and nonworked STAT)]]+Table214[[#This Row],[Regular Worked Hours (Excludes OT and nonworked STAT)]]</f>
        <v>0</v>
      </c>
    </row>
    <row r="16" spans="1:13" s="110" customFormat="1" ht="30.75" customHeight="1" x14ac:dyDescent="0.25">
      <c r="A16" s="115">
        <f>'Information Sheet-COMPLETE 1st'!A23</f>
        <v>0</v>
      </c>
      <c r="B16" s="109">
        <f>'Information Sheet-COMPLETE 1st'!B23</f>
        <v>0</v>
      </c>
      <c r="C16" s="2"/>
      <c r="D16" s="7">
        <f>Table2[[#This Row],[Employee''s Essential Occupation ]]</f>
        <v>0</v>
      </c>
      <c r="E16" s="118">
        <f t="shared" si="3"/>
        <v>1</v>
      </c>
      <c r="F16" s="118">
        <f t="shared" si="3"/>
        <v>0</v>
      </c>
      <c r="G16" s="82"/>
      <c r="H16" s="116">
        <f>Table2[[#This Row],[Hourly Rate             (no less than $13.71, no more than $20.00)]]</f>
        <v>0</v>
      </c>
      <c r="I16" s="84"/>
      <c r="J16" s="117">
        <f t="shared" si="0"/>
        <v>20</v>
      </c>
      <c r="K16" s="117" t="str">
        <f t="shared" si="1"/>
        <v>$4.00</v>
      </c>
      <c r="L16" s="133" t="str">
        <f t="shared" si="2"/>
        <v>0</v>
      </c>
      <c r="M16" s="109">
        <f>Table2[[#This Row],[Regular Worked Hours (Excludes OT and nonworked STAT)]]+Table214[[#This Row],[Regular Worked Hours (Excludes OT and nonworked STAT)]]</f>
        <v>0</v>
      </c>
    </row>
    <row r="17" spans="1:13" s="110" customFormat="1" ht="30.75" customHeight="1" x14ac:dyDescent="0.25">
      <c r="A17" s="115">
        <f>'Information Sheet-COMPLETE 1st'!A24</f>
        <v>0</v>
      </c>
      <c r="B17" s="109">
        <f>'Information Sheet-COMPLETE 1st'!B24</f>
        <v>0</v>
      </c>
      <c r="C17" s="2"/>
      <c r="D17" s="7">
        <f>Table2[[#This Row],[Employee''s Essential Occupation ]]</f>
        <v>0</v>
      </c>
      <c r="E17" s="118">
        <f t="shared" si="3"/>
        <v>1</v>
      </c>
      <c r="F17" s="118">
        <f t="shared" si="3"/>
        <v>0</v>
      </c>
      <c r="G17" s="82"/>
      <c r="H17" s="116">
        <f>Table2[[#This Row],[Hourly Rate             (no less than $13.71, no more than $20.00)]]</f>
        <v>0</v>
      </c>
      <c r="I17" s="84">
        <v>0</v>
      </c>
      <c r="J17" s="117">
        <f t="shared" si="0"/>
        <v>20</v>
      </c>
      <c r="K17" s="117" t="str">
        <f t="shared" si="1"/>
        <v>$4.00</v>
      </c>
      <c r="L17" s="133" t="str">
        <f t="shared" si="2"/>
        <v>0</v>
      </c>
      <c r="M17" s="109">
        <f>Table2[[#This Row],[Regular Worked Hours (Excludes OT and nonworked STAT)]]+Table214[[#This Row],[Regular Worked Hours (Excludes OT and nonworked STAT)]]</f>
        <v>0</v>
      </c>
    </row>
    <row r="18" spans="1:13" s="110" customFormat="1" ht="30.75" customHeight="1" x14ac:dyDescent="0.25">
      <c r="A18" s="115">
        <f>'Information Sheet-COMPLETE 1st'!A25</f>
        <v>0</v>
      </c>
      <c r="B18" s="109">
        <f>'Information Sheet-COMPLETE 1st'!B25</f>
        <v>0</v>
      </c>
      <c r="C18" s="2"/>
      <c r="D18" s="7">
        <f>Table2[[#This Row],[Employee''s Essential Occupation ]]</f>
        <v>0</v>
      </c>
      <c r="E18" s="118">
        <f t="shared" si="3"/>
        <v>1</v>
      </c>
      <c r="F18" s="118">
        <f t="shared" si="3"/>
        <v>0</v>
      </c>
      <c r="G18" s="82"/>
      <c r="H18" s="116">
        <f>Table2[[#This Row],[Hourly Rate             (no less than $13.71, no more than $20.00)]]</f>
        <v>0</v>
      </c>
      <c r="I18" s="84">
        <v>0</v>
      </c>
      <c r="J18" s="117">
        <f t="shared" si="0"/>
        <v>20</v>
      </c>
      <c r="K18" s="117" t="str">
        <f t="shared" si="1"/>
        <v>$4.00</v>
      </c>
      <c r="L18" s="133" t="str">
        <f t="shared" si="2"/>
        <v>0</v>
      </c>
      <c r="M18" s="109">
        <f>Table2[[#This Row],[Regular Worked Hours (Excludes OT and nonworked STAT)]]+Table214[[#This Row],[Regular Worked Hours (Excludes OT and nonworked STAT)]]</f>
        <v>0</v>
      </c>
    </row>
    <row r="19" spans="1:13" s="110" customFormat="1" ht="30.75" customHeight="1" x14ac:dyDescent="0.25">
      <c r="A19" s="115">
        <f>'Information Sheet-COMPLETE 1st'!A26</f>
        <v>0</v>
      </c>
      <c r="B19" s="109">
        <f>'Information Sheet-COMPLETE 1st'!B26</f>
        <v>0</v>
      </c>
      <c r="C19" s="2"/>
      <c r="D19" s="7">
        <f>Table2[[#This Row],[Employee''s Essential Occupation ]]</f>
        <v>0</v>
      </c>
      <c r="E19" s="118">
        <f t="shared" si="3"/>
        <v>1</v>
      </c>
      <c r="F19" s="118">
        <f t="shared" si="3"/>
        <v>0</v>
      </c>
      <c r="G19" s="82"/>
      <c r="H19" s="116">
        <f>Table2[[#This Row],[Hourly Rate             (no less than $13.71, no more than $20.00)]]</f>
        <v>0</v>
      </c>
      <c r="I19" s="84">
        <v>0</v>
      </c>
      <c r="J19" s="117">
        <f t="shared" si="0"/>
        <v>20</v>
      </c>
      <c r="K19" s="117" t="str">
        <f t="shared" si="1"/>
        <v>$4.00</v>
      </c>
      <c r="L19" s="133" t="str">
        <f t="shared" si="2"/>
        <v>0</v>
      </c>
      <c r="M19" s="109">
        <f>Table2[[#This Row],[Regular Worked Hours (Excludes OT and nonworked STAT)]]+Table214[[#This Row],[Regular Worked Hours (Excludes OT and nonworked STAT)]]</f>
        <v>0</v>
      </c>
    </row>
    <row r="20" spans="1:13" s="110" customFormat="1" ht="30.75" customHeight="1" x14ac:dyDescent="0.25">
      <c r="A20" s="115">
        <f>'Information Sheet-COMPLETE 1st'!A27</f>
        <v>0</v>
      </c>
      <c r="B20" s="109">
        <f>'Information Sheet-COMPLETE 1st'!B27</f>
        <v>0</v>
      </c>
      <c r="C20" s="2"/>
      <c r="D20" s="7">
        <f>Table2[[#This Row],[Employee''s Essential Occupation ]]</f>
        <v>0</v>
      </c>
      <c r="E20" s="118">
        <f t="shared" si="3"/>
        <v>1</v>
      </c>
      <c r="F20" s="118">
        <f t="shared" si="3"/>
        <v>0</v>
      </c>
      <c r="G20" s="82"/>
      <c r="H20" s="116">
        <f>Table2[[#This Row],[Hourly Rate             (no less than $13.71, no more than $20.00)]]</f>
        <v>0</v>
      </c>
      <c r="I20" s="84">
        <v>0</v>
      </c>
      <c r="J20" s="117">
        <f t="shared" si="0"/>
        <v>20</v>
      </c>
      <c r="K20" s="117" t="str">
        <f t="shared" si="1"/>
        <v>$4.00</v>
      </c>
      <c r="L20" s="133" t="str">
        <f t="shared" si="2"/>
        <v>0</v>
      </c>
      <c r="M20" s="109">
        <f>Table2[[#This Row],[Regular Worked Hours (Excludes OT and nonworked STAT)]]+Table214[[#This Row],[Regular Worked Hours (Excludes OT and nonworked STAT)]]</f>
        <v>0</v>
      </c>
    </row>
    <row r="21" spans="1:13" s="110" customFormat="1" ht="30.75" customHeight="1" x14ac:dyDescent="0.25">
      <c r="A21" s="115">
        <f>'Information Sheet-COMPLETE 1st'!A28</f>
        <v>0</v>
      </c>
      <c r="B21" s="109">
        <f>'Information Sheet-COMPLETE 1st'!B28</f>
        <v>0</v>
      </c>
      <c r="C21" s="2"/>
      <c r="D21" s="7">
        <f>Table2[[#This Row],[Employee''s Essential Occupation ]]</f>
        <v>0</v>
      </c>
      <c r="E21" s="118">
        <f t="shared" si="3"/>
        <v>1</v>
      </c>
      <c r="F21" s="118">
        <f t="shared" si="3"/>
        <v>0</v>
      </c>
      <c r="G21" s="82"/>
      <c r="H21" s="116">
        <f>Table2[[#This Row],[Hourly Rate             (no less than $13.71, no more than $20.00)]]</f>
        <v>0</v>
      </c>
      <c r="I21" s="84">
        <v>0</v>
      </c>
      <c r="J21" s="117">
        <f t="shared" si="0"/>
        <v>20</v>
      </c>
      <c r="K21" s="117" t="str">
        <f t="shared" si="1"/>
        <v>$4.00</v>
      </c>
      <c r="L21" s="133" t="str">
        <f t="shared" si="2"/>
        <v>0</v>
      </c>
      <c r="M21" s="109">
        <f>Table2[[#This Row],[Regular Worked Hours (Excludes OT and nonworked STAT)]]+Table214[[#This Row],[Regular Worked Hours (Excludes OT and nonworked STAT)]]</f>
        <v>0</v>
      </c>
    </row>
    <row r="22" spans="1:13" s="110" customFormat="1" ht="30.75" customHeight="1" x14ac:dyDescent="0.25">
      <c r="A22" s="115">
        <f>'Information Sheet-COMPLETE 1st'!A29</f>
        <v>0</v>
      </c>
      <c r="B22" s="109">
        <f>'Information Sheet-COMPLETE 1st'!B29</f>
        <v>0</v>
      </c>
      <c r="C22" s="2"/>
      <c r="D22" s="7">
        <f>Table2[[#This Row],[Employee''s Essential Occupation ]]</f>
        <v>0</v>
      </c>
      <c r="E22" s="118">
        <f t="shared" si="3"/>
        <v>1</v>
      </c>
      <c r="F22" s="118">
        <f t="shared" si="3"/>
        <v>0</v>
      </c>
      <c r="G22" s="82"/>
      <c r="H22" s="116">
        <f>Table2[[#This Row],[Hourly Rate             (no less than $13.71, no more than $20.00)]]</f>
        <v>0</v>
      </c>
      <c r="I22" s="84">
        <v>0</v>
      </c>
      <c r="J22" s="117">
        <f t="shared" si="0"/>
        <v>20</v>
      </c>
      <c r="K22" s="117" t="str">
        <f t="shared" si="1"/>
        <v>$4.00</v>
      </c>
      <c r="L22" s="133" t="str">
        <f t="shared" si="2"/>
        <v>0</v>
      </c>
      <c r="M22" s="109">
        <f>Table2[[#This Row],[Regular Worked Hours (Excludes OT and nonworked STAT)]]+Table214[[#This Row],[Regular Worked Hours (Excludes OT and nonworked STAT)]]</f>
        <v>0</v>
      </c>
    </row>
    <row r="23" spans="1:13" s="110" customFormat="1" ht="30.75" customHeight="1" x14ac:dyDescent="0.25">
      <c r="A23" s="115">
        <f>'Information Sheet-COMPLETE 1st'!A30</f>
        <v>0</v>
      </c>
      <c r="B23" s="109">
        <f>'Information Sheet-COMPLETE 1st'!B30</f>
        <v>0</v>
      </c>
      <c r="C23" s="2"/>
      <c r="D23" s="7">
        <f>Table2[[#This Row],[Employee''s Essential Occupation ]]</f>
        <v>0</v>
      </c>
      <c r="E23" s="118">
        <f t="shared" ref="E23:F38" si="4">E22</f>
        <v>1</v>
      </c>
      <c r="F23" s="118">
        <f t="shared" si="4"/>
        <v>0</v>
      </c>
      <c r="G23" s="82"/>
      <c r="H23" s="116">
        <f>Table2[[#This Row],[Hourly Rate             (no less than $13.71, no more than $20.00)]]</f>
        <v>0</v>
      </c>
      <c r="I23" s="84">
        <v>0</v>
      </c>
      <c r="J23" s="117">
        <f t="shared" si="0"/>
        <v>20</v>
      </c>
      <c r="K23" s="117" t="str">
        <f t="shared" si="1"/>
        <v>$4.00</v>
      </c>
      <c r="L23" s="133" t="str">
        <f t="shared" si="2"/>
        <v>0</v>
      </c>
      <c r="M23" s="109">
        <f>Table2[[#This Row],[Regular Worked Hours (Excludes OT and nonworked STAT)]]+Table214[[#This Row],[Regular Worked Hours (Excludes OT and nonworked STAT)]]</f>
        <v>0</v>
      </c>
    </row>
    <row r="24" spans="1:13" s="110" customFormat="1" ht="30.75" customHeight="1" x14ac:dyDescent="0.25">
      <c r="A24" s="115">
        <f>'Information Sheet-COMPLETE 1st'!A31</f>
        <v>0</v>
      </c>
      <c r="B24" s="109">
        <f>'Information Sheet-COMPLETE 1st'!B31</f>
        <v>0</v>
      </c>
      <c r="C24" s="2"/>
      <c r="D24" s="7">
        <f>Table2[[#This Row],[Employee''s Essential Occupation ]]</f>
        <v>0</v>
      </c>
      <c r="E24" s="118">
        <f t="shared" si="4"/>
        <v>1</v>
      </c>
      <c r="F24" s="118">
        <f t="shared" si="4"/>
        <v>0</v>
      </c>
      <c r="G24" s="82"/>
      <c r="H24" s="116">
        <f>Table2[[#This Row],[Hourly Rate             (no less than $13.71, no more than $20.00)]]</f>
        <v>0</v>
      </c>
      <c r="I24" s="84">
        <v>0</v>
      </c>
      <c r="J24" s="117">
        <f t="shared" si="0"/>
        <v>20</v>
      </c>
      <c r="K24" s="117" t="str">
        <f t="shared" si="1"/>
        <v>$4.00</v>
      </c>
      <c r="L24" s="133" t="str">
        <f t="shared" si="2"/>
        <v>0</v>
      </c>
      <c r="M24" s="109">
        <f>Table2[[#This Row],[Regular Worked Hours (Excludes OT and nonworked STAT)]]+Table214[[#This Row],[Regular Worked Hours (Excludes OT and nonworked STAT)]]</f>
        <v>0</v>
      </c>
    </row>
    <row r="25" spans="1:13" s="110" customFormat="1" ht="30.75" customHeight="1" x14ac:dyDescent="0.25">
      <c r="A25" s="115">
        <f>'Information Sheet-COMPLETE 1st'!A32</f>
        <v>0</v>
      </c>
      <c r="B25" s="109">
        <f>'Information Sheet-COMPLETE 1st'!B32</f>
        <v>0</v>
      </c>
      <c r="C25" s="2"/>
      <c r="D25" s="7">
        <f>Table2[[#This Row],[Employee''s Essential Occupation ]]</f>
        <v>0</v>
      </c>
      <c r="E25" s="118">
        <f t="shared" si="4"/>
        <v>1</v>
      </c>
      <c r="F25" s="118">
        <f t="shared" si="4"/>
        <v>0</v>
      </c>
      <c r="G25" s="82"/>
      <c r="H25" s="116">
        <f>Table2[[#This Row],[Hourly Rate             (no less than $13.71, no more than $20.00)]]</f>
        <v>0</v>
      </c>
      <c r="I25" s="84">
        <v>0</v>
      </c>
      <c r="J25" s="117">
        <f t="shared" si="0"/>
        <v>20</v>
      </c>
      <c r="K25" s="117" t="str">
        <f t="shared" si="1"/>
        <v>$4.00</v>
      </c>
      <c r="L25" s="133" t="str">
        <f t="shared" si="2"/>
        <v>0</v>
      </c>
      <c r="M25" s="109">
        <f>Table2[[#This Row],[Regular Worked Hours (Excludes OT and nonworked STAT)]]+Table214[[#This Row],[Regular Worked Hours (Excludes OT and nonworked STAT)]]</f>
        <v>0</v>
      </c>
    </row>
    <row r="26" spans="1:13" s="110" customFormat="1" ht="30.75" customHeight="1" x14ac:dyDescent="0.25">
      <c r="A26" s="115">
        <f>'Information Sheet-COMPLETE 1st'!A33</f>
        <v>0</v>
      </c>
      <c r="B26" s="109">
        <f>'Information Sheet-COMPLETE 1st'!B33</f>
        <v>0</v>
      </c>
      <c r="C26" s="2"/>
      <c r="D26" s="7">
        <f>Table2[[#This Row],[Employee''s Essential Occupation ]]</f>
        <v>0</v>
      </c>
      <c r="E26" s="118">
        <f t="shared" si="4"/>
        <v>1</v>
      </c>
      <c r="F26" s="118">
        <f t="shared" si="4"/>
        <v>0</v>
      </c>
      <c r="G26" s="82"/>
      <c r="H26" s="116">
        <f>Table2[[#This Row],[Hourly Rate             (no less than $13.71, no more than $20.00)]]</f>
        <v>0</v>
      </c>
      <c r="I26" s="84">
        <v>0</v>
      </c>
      <c r="J26" s="117">
        <f t="shared" si="0"/>
        <v>20</v>
      </c>
      <c r="K26" s="117" t="str">
        <f t="shared" si="1"/>
        <v>$4.00</v>
      </c>
      <c r="L26" s="133" t="str">
        <f t="shared" si="2"/>
        <v>0</v>
      </c>
      <c r="M26" s="109">
        <f>Table2[[#This Row],[Regular Worked Hours (Excludes OT and nonworked STAT)]]+Table214[[#This Row],[Regular Worked Hours (Excludes OT and nonworked STAT)]]</f>
        <v>0</v>
      </c>
    </row>
    <row r="27" spans="1:13" s="110" customFormat="1" ht="30.75" customHeight="1" x14ac:dyDescent="0.25">
      <c r="A27" s="115">
        <f>'Information Sheet-COMPLETE 1st'!A34</f>
        <v>0</v>
      </c>
      <c r="B27" s="109">
        <f>'Information Sheet-COMPLETE 1st'!B34</f>
        <v>0</v>
      </c>
      <c r="C27" s="2"/>
      <c r="D27" s="7">
        <f>Table2[[#This Row],[Employee''s Essential Occupation ]]</f>
        <v>0</v>
      </c>
      <c r="E27" s="118">
        <f t="shared" si="4"/>
        <v>1</v>
      </c>
      <c r="F27" s="118">
        <f t="shared" si="4"/>
        <v>0</v>
      </c>
      <c r="G27" s="82"/>
      <c r="H27" s="116">
        <f>Table2[[#This Row],[Hourly Rate             (no less than $13.71, no more than $20.00)]]</f>
        <v>0</v>
      </c>
      <c r="I27" s="84">
        <v>0</v>
      </c>
      <c r="J27" s="117">
        <f t="shared" si="0"/>
        <v>20</v>
      </c>
      <c r="K27" s="117" t="str">
        <f t="shared" si="1"/>
        <v>$4.00</v>
      </c>
      <c r="L27" s="133" t="str">
        <f t="shared" si="2"/>
        <v>0</v>
      </c>
      <c r="M27" s="109">
        <f>Table2[[#This Row],[Regular Worked Hours (Excludes OT and nonworked STAT)]]+Table214[[#This Row],[Regular Worked Hours (Excludes OT and nonworked STAT)]]</f>
        <v>0</v>
      </c>
    </row>
    <row r="28" spans="1:13" s="110" customFormat="1" ht="30.75" customHeight="1" x14ac:dyDescent="0.25">
      <c r="A28" s="115">
        <f>'Information Sheet-COMPLETE 1st'!A35</f>
        <v>0</v>
      </c>
      <c r="B28" s="109">
        <f>'Information Sheet-COMPLETE 1st'!B35</f>
        <v>0</v>
      </c>
      <c r="C28" s="2"/>
      <c r="D28" s="7">
        <f>Table2[[#This Row],[Employee''s Essential Occupation ]]</f>
        <v>0</v>
      </c>
      <c r="E28" s="118">
        <f t="shared" si="4"/>
        <v>1</v>
      </c>
      <c r="F28" s="118">
        <f t="shared" si="4"/>
        <v>0</v>
      </c>
      <c r="G28" s="82"/>
      <c r="H28" s="116">
        <f>Table2[[#This Row],[Hourly Rate             (no less than $13.71, no more than $20.00)]]</f>
        <v>0</v>
      </c>
      <c r="I28" s="84">
        <v>0</v>
      </c>
      <c r="J28" s="117">
        <f t="shared" si="0"/>
        <v>20</v>
      </c>
      <c r="K28" s="117" t="str">
        <f t="shared" si="1"/>
        <v>$4.00</v>
      </c>
      <c r="L28" s="133" t="str">
        <f t="shared" si="2"/>
        <v>0</v>
      </c>
      <c r="M28" s="109">
        <f>Table2[[#This Row],[Regular Worked Hours (Excludes OT and nonworked STAT)]]+Table214[[#This Row],[Regular Worked Hours (Excludes OT and nonworked STAT)]]</f>
        <v>0</v>
      </c>
    </row>
    <row r="29" spans="1:13" s="110" customFormat="1" ht="30.75" customHeight="1" x14ac:dyDescent="0.25">
      <c r="A29" s="115">
        <f>'Information Sheet-COMPLETE 1st'!A36</f>
        <v>0</v>
      </c>
      <c r="B29" s="109">
        <f>'Information Sheet-COMPLETE 1st'!B36</f>
        <v>0</v>
      </c>
      <c r="C29" s="2"/>
      <c r="D29" s="7">
        <f>Table2[[#This Row],[Employee''s Essential Occupation ]]</f>
        <v>0</v>
      </c>
      <c r="E29" s="118">
        <f t="shared" si="4"/>
        <v>1</v>
      </c>
      <c r="F29" s="118">
        <f t="shared" si="4"/>
        <v>0</v>
      </c>
      <c r="G29" s="82"/>
      <c r="H29" s="116">
        <f>Table2[[#This Row],[Hourly Rate             (no less than $13.71, no more than $20.00)]]</f>
        <v>0</v>
      </c>
      <c r="I29" s="84">
        <v>0</v>
      </c>
      <c r="J29" s="117">
        <f t="shared" si="0"/>
        <v>20</v>
      </c>
      <c r="K29" s="117" t="str">
        <f t="shared" si="1"/>
        <v>$4.00</v>
      </c>
      <c r="L29" s="133" t="str">
        <f t="shared" si="2"/>
        <v>0</v>
      </c>
      <c r="M29" s="109">
        <f>Table2[[#This Row],[Regular Worked Hours (Excludes OT and nonworked STAT)]]+Table214[[#This Row],[Regular Worked Hours (Excludes OT and nonworked STAT)]]</f>
        <v>0</v>
      </c>
    </row>
    <row r="30" spans="1:13" s="110" customFormat="1" ht="30.75" customHeight="1" x14ac:dyDescent="0.25">
      <c r="A30" s="115">
        <f>'Information Sheet-COMPLETE 1st'!A37</f>
        <v>0</v>
      </c>
      <c r="B30" s="109">
        <f>'Information Sheet-COMPLETE 1st'!B37</f>
        <v>0</v>
      </c>
      <c r="C30" s="2"/>
      <c r="D30" s="7">
        <f>Table2[[#This Row],[Employee''s Essential Occupation ]]</f>
        <v>0</v>
      </c>
      <c r="E30" s="118">
        <f t="shared" si="4"/>
        <v>1</v>
      </c>
      <c r="F30" s="118">
        <f t="shared" si="4"/>
        <v>0</v>
      </c>
      <c r="G30" s="82"/>
      <c r="H30" s="116">
        <f>Table2[[#This Row],[Hourly Rate             (no less than $13.71, no more than $20.00)]]</f>
        <v>0</v>
      </c>
      <c r="I30" s="84">
        <v>0</v>
      </c>
      <c r="J30" s="117">
        <f t="shared" si="0"/>
        <v>20</v>
      </c>
      <c r="K30" s="117" t="str">
        <f t="shared" si="1"/>
        <v>$4.00</v>
      </c>
      <c r="L30" s="133" t="str">
        <f t="shared" si="2"/>
        <v>0</v>
      </c>
      <c r="M30" s="109">
        <f>Table2[[#This Row],[Regular Worked Hours (Excludes OT and nonworked STAT)]]+Table214[[#This Row],[Regular Worked Hours (Excludes OT and nonworked STAT)]]</f>
        <v>0</v>
      </c>
    </row>
    <row r="31" spans="1:13" s="110" customFormat="1" ht="30.75" customHeight="1" x14ac:dyDescent="0.25">
      <c r="A31" s="115">
        <f>'Information Sheet-COMPLETE 1st'!A38</f>
        <v>0</v>
      </c>
      <c r="B31" s="109">
        <f>'Information Sheet-COMPLETE 1st'!B38</f>
        <v>0</v>
      </c>
      <c r="C31" s="2"/>
      <c r="D31" s="7">
        <f>Table2[[#This Row],[Employee''s Essential Occupation ]]</f>
        <v>0</v>
      </c>
      <c r="E31" s="118">
        <f t="shared" si="4"/>
        <v>1</v>
      </c>
      <c r="F31" s="118">
        <f t="shared" si="4"/>
        <v>0</v>
      </c>
      <c r="G31" s="82"/>
      <c r="H31" s="116">
        <f>Table2[[#This Row],[Hourly Rate             (no less than $13.71, no more than $20.00)]]</f>
        <v>0</v>
      </c>
      <c r="I31" s="84">
        <v>0</v>
      </c>
      <c r="J31" s="117">
        <f t="shared" si="0"/>
        <v>20</v>
      </c>
      <c r="K31" s="117" t="str">
        <f t="shared" si="1"/>
        <v>$4.00</v>
      </c>
      <c r="L31" s="133" t="str">
        <f t="shared" si="2"/>
        <v>0</v>
      </c>
      <c r="M31" s="109">
        <f>Table2[[#This Row],[Regular Worked Hours (Excludes OT and nonworked STAT)]]+Table214[[#This Row],[Regular Worked Hours (Excludes OT and nonworked STAT)]]</f>
        <v>0</v>
      </c>
    </row>
    <row r="32" spans="1:13" s="110" customFormat="1" ht="30.75" customHeight="1" x14ac:dyDescent="0.25">
      <c r="A32" s="115">
        <f>'Information Sheet-COMPLETE 1st'!A39</f>
        <v>0</v>
      </c>
      <c r="B32" s="109">
        <f>'Information Sheet-COMPLETE 1st'!B39</f>
        <v>0</v>
      </c>
      <c r="C32" s="2"/>
      <c r="D32" s="7">
        <f>Table2[[#This Row],[Employee''s Essential Occupation ]]</f>
        <v>0</v>
      </c>
      <c r="E32" s="118">
        <f t="shared" si="4"/>
        <v>1</v>
      </c>
      <c r="F32" s="118">
        <f t="shared" si="4"/>
        <v>0</v>
      </c>
      <c r="G32" s="82"/>
      <c r="H32" s="116">
        <f>Table2[[#This Row],[Hourly Rate             (no less than $13.71, no more than $20.00)]]</f>
        <v>0</v>
      </c>
      <c r="I32" s="84">
        <v>0</v>
      </c>
      <c r="J32" s="117">
        <f t="shared" si="0"/>
        <v>20</v>
      </c>
      <c r="K32" s="117" t="str">
        <f t="shared" si="1"/>
        <v>$4.00</v>
      </c>
      <c r="L32" s="133" t="str">
        <f t="shared" si="2"/>
        <v>0</v>
      </c>
      <c r="M32" s="109">
        <f>Table2[[#This Row],[Regular Worked Hours (Excludes OT and nonworked STAT)]]+Table214[[#This Row],[Regular Worked Hours (Excludes OT and nonworked STAT)]]</f>
        <v>0</v>
      </c>
    </row>
    <row r="33" spans="1:13" s="110" customFormat="1" ht="30.75" customHeight="1" x14ac:dyDescent="0.25">
      <c r="A33" s="115">
        <f>'Information Sheet-COMPLETE 1st'!A40</f>
        <v>0</v>
      </c>
      <c r="B33" s="109">
        <f>'Information Sheet-COMPLETE 1st'!B40</f>
        <v>0</v>
      </c>
      <c r="C33" s="2"/>
      <c r="D33" s="7">
        <f>Table2[[#This Row],[Employee''s Essential Occupation ]]</f>
        <v>0</v>
      </c>
      <c r="E33" s="118">
        <f t="shared" si="4"/>
        <v>1</v>
      </c>
      <c r="F33" s="118">
        <f t="shared" si="4"/>
        <v>0</v>
      </c>
      <c r="G33" s="82"/>
      <c r="H33" s="116">
        <f>Table2[[#This Row],[Hourly Rate             (no less than $13.71, no more than $20.00)]]</f>
        <v>0</v>
      </c>
      <c r="I33" s="84">
        <v>0</v>
      </c>
      <c r="J33" s="117">
        <f t="shared" si="0"/>
        <v>20</v>
      </c>
      <c r="K33" s="117" t="str">
        <f t="shared" si="1"/>
        <v>$4.00</v>
      </c>
      <c r="L33" s="133" t="str">
        <f t="shared" si="2"/>
        <v>0</v>
      </c>
      <c r="M33" s="109">
        <f>Table2[[#This Row],[Regular Worked Hours (Excludes OT and nonworked STAT)]]+Table214[[#This Row],[Regular Worked Hours (Excludes OT and nonworked STAT)]]</f>
        <v>0</v>
      </c>
    </row>
    <row r="34" spans="1:13" s="110" customFormat="1" ht="30.75" customHeight="1" x14ac:dyDescent="0.25">
      <c r="A34" s="115">
        <f>'Information Sheet-COMPLETE 1st'!A41</f>
        <v>0</v>
      </c>
      <c r="B34" s="109">
        <f>'Information Sheet-COMPLETE 1st'!B41</f>
        <v>0</v>
      </c>
      <c r="C34" s="2"/>
      <c r="D34" s="7">
        <f>Table2[[#This Row],[Employee''s Essential Occupation ]]</f>
        <v>0</v>
      </c>
      <c r="E34" s="118">
        <f t="shared" si="4"/>
        <v>1</v>
      </c>
      <c r="F34" s="118">
        <f t="shared" si="4"/>
        <v>0</v>
      </c>
      <c r="G34" s="82"/>
      <c r="H34" s="116">
        <f>Table2[[#This Row],[Hourly Rate             (no less than $13.71, no more than $20.00)]]</f>
        <v>0</v>
      </c>
      <c r="I34" s="84">
        <v>0</v>
      </c>
      <c r="J34" s="117">
        <f t="shared" si="0"/>
        <v>20</v>
      </c>
      <c r="K34" s="117" t="str">
        <f t="shared" si="1"/>
        <v>$4.00</v>
      </c>
      <c r="L34" s="133" t="str">
        <f t="shared" si="2"/>
        <v>0</v>
      </c>
      <c r="M34" s="109">
        <f>Table2[[#This Row],[Regular Worked Hours (Excludes OT and nonworked STAT)]]+Table214[[#This Row],[Regular Worked Hours (Excludes OT and nonworked STAT)]]</f>
        <v>0</v>
      </c>
    </row>
    <row r="35" spans="1:13" s="110" customFormat="1" ht="30.75" customHeight="1" x14ac:dyDescent="0.25">
      <c r="A35" s="115">
        <f>'Information Sheet-COMPLETE 1st'!A42</f>
        <v>0</v>
      </c>
      <c r="B35" s="109">
        <f>'Information Sheet-COMPLETE 1st'!B42</f>
        <v>0</v>
      </c>
      <c r="C35" s="2"/>
      <c r="D35" s="7">
        <f>Table2[[#This Row],[Employee''s Essential Occupation ]]</f>
        <v>0</v>
      </c>
      <c r="E35" s="118">
        <f t="shared" si="4"/>
        <v>1</v>
      </c>
      <c r="F35" s="118">
        <f t="shared" si="4"/>
        <v>0</v>
      </c>
      <c r="G35" s="82"/>
      <c r="H35" s="116">
        <f>Table2[[#This Row],[Hourly Rate             (no less than $13.71, no more than $20.00)]]</f>
        <v>0</v>
      </c>
      <c r="I35" s="84">
        <v>0</v>
      </c>
      <c r="J35" s="117">
        <f t="shared" si="0"/>
        <v>20</v>
      </c>
      <c r="K35" s="117" t="str">
        <f t="shared" si="1"/>
        <v>$4.00</v>
      </c>
      <c r="L35" s="133" t="str">
        <f t="shared" si="2"/>
        <v>0</v>
      </c>
      <c r="M35" s="109">
        <f>Table2[[#This Row],[Regular Worked Hours (Excludes OT and nonworked STAT)]]+Table214[[#This Row],[Regular Worked Hours (Excludes OT and nonworked STAT)]]</f>
        <v>0</v>
      </c>
    </row>
    <row r="36" spans="1:13" s="110" customFormat="1" ht="30.75" customHeight="1" x14ac:dyDescent="0.25">
      <c r="A36" s="115">
        <f>'Information Sheet-COMPLETE 1st'!A43</f>
        <v>0</v>
      </c>
      <c r="B36" s="109">
        <f>'Information Sheet-COMPLETE 1st'!B43</f>
        <v>0</v>
      </c>
      <c r="C36" s="2"/>
      <c r="D36" s="7">
        <f>Table2[[#This Row],[Employee''s Essential Occupation ]]</f>
        <v>0</v>
      </c>
      <c r="E36" s="118">
        <f t="shared" si="4"/>
        <v>1</v>
      </c>
      <c r="F36" s="118">
        <f t="shared" si="4"/>
        <v>0</v>
      </c>
      <c r="G36" s="82"/>
      <c r="H36" s="116">
        <f>Table2[[#This Row],[Hourly Rate             (no less than $13.71, no more than $20.00)]]</f>
        <v>0</v>
      </c>
      <c r="I36" s="84">
        <v>0</v>
      </c>
      <c r="J36" s="117">
        <f t="shared" si="0"/>
        <v>20</v>
      </c>
      <c r="K36" s="117" t="str">
        <f t="shared" si="1"/>
        <v>$4.00</v>
      </c>
      <c r="L36" s="133" t="str">
        <f t="shared" si="2"/>
        <v>0</v>
      </c>
      <c r="M36" s="109">
        <f>Table2[[#This Row],[Regular Worked Hours (Excludes OT and nonworked STAT)]]+Table214[[#This Row],[Regular Worked Hours (Excludes OT and nonworked STAT)]]</f>
        <v>0</v>
      </c>
    </row>
    <row r="37" spans="1:13" s="110" customFormat="1" ht="30.75" customHeight="1" x14ac:dyDescent="0.25">
      <c r="A37" s="115">
        <f>'Information Sheet-COMPLETE 1st'!A44</f>
        <v>0</v>
      </c>
      <c r="B37" s="109">
        <f>'Information Sheet-COMPLETE 1st'!B44</f>
        <v>0</v>
      </c>
      <c r="C37" s="2"/>
      <c r="D37" s="7">
        <f>Table2[[#This Row],[Employee''s Essential Occupation ]]</f>
        <v>0</v>
      </c>
      <c r="E37" s="118">
        <f t="shared" si="4"/>
        <v>1</v>
      </c>
      <c r="F37" s="118">
        <f t="shared" si="4"/>
        <v>0</v>
      </c>
      <c r="G37" s="82"/>
      <c r="H37" s="116">
        <f>Table2[[#This Row],[Hourly Rate             (no less than $13.71, no more than $20.00)]]</f>
        <v>0</v>
      </c>
      <c r="I37" s="84">
        <v>0</v>
      </c>
      <c r="J37" s="117">
        <f t="shared" si="0"/>
        <v>20</v>
      </c>
      <c r="K37" s="117" t="str">
        <f t="shared" si="1"/>
        <v>$4.00</v>
      </c>
      <c r="L37" s="133" t="str">
        <f t="shared" si="2"/>
        <v>0</v>
      </c>
      <c r="M37" s="109">
        <f>Table2[[#This Row],[Regular Worked Hours (Excludes OT and nonworked STAT)]]+Table214[[#This Row],[Regular Worked Hours (Excludes OT and nonworked STAT)]]</f>
        <v>0</v>
      </c>
    </row>
    <row r="38" spans="1:13" s="110" customFormat="1" ht="30.75" customHeight="1" x14ac:dyDescent="0.25">
      <c r="A38" s="115">
        <f>'Information Sheet-COMPLETE 1st'!A45</f>
        <v>0</v>
      </c>
      <c r="B38" s="109">
        <f>'Information Sheet-COMPLETE 1st'!B45</f>
        <v>0</v>
      </c>
      <c r="C38" s="2"/>
      <c r="D38" s="7">
        <f>Table2[[#This Row],[Employee''s Essential Occupation ]]</f>
        <v>0</v>
      </c>
      <c r="E38" s="118">
        <f t="shared" si="4"/>
        <v>1</v>
      </c>
      <c r="F38" s="118">
        <f t="shared" si="4"/>
        <v>0</v>
      </c>
      <c r="G38" s="82"/>
      <c r="H38" s="116">
        <f>Table2[[#This Row],[Hourly Rate             (no less than $13.71, no more than $20.00)]]</f>
        <v>0</v>
      </c>
      <c r="I38" s="84">
        <v>0</v>
      </c>
      <c r="J38" s="117">
        <f t="shared" ref="J38:J69" si="5">20-H38</f>
        <v>20</v>
      </c>
      <c r="K38" s="117" t="str">
        <f t="shared" ref="K38:K69" si="6">IF(AND(J38&lt;=3.99,L45&gt;(-100)),J38,"$4.00")</f>
        <v>$4.00</v>
      </c>
      <c r="L38" s="133" t="str">
        <f t="shared" ref="L38:L69" si="7">IF(OR(H38&gt;19.99,H38&lt;13.71),"0",K38*I38)</f>
        <v>0</v>
      </c>
      <c r="M38" s="109">
        <f>Table2[[#This Row],[Regular Worked Hours (Excludes OT and nonworked STAT)]]+Table214[[#This Row],[Regular Worked Hours (Excludes OT and nonworked STAT)]]</f>
        <v>0</v>
      </c>
    </row>
    <row r="39" spans="1:13" s="110" customFormat="1" ht="30.75" customHeight="1" x14ac:dyDescent="0.25">
      <c r="A39" s="115">
        <f>'Information Sheet-COMPLETE 1st'!A46</f>
        <v>0</v>
      </c>
      <c r="B39" s="109">
        <f>'Information Sheet-COMPLETE 1st'!B46</f>
        <v>0</v>
      </c>
      <c r="C39" s="2"/>
      <c r="D39" s="7">
        <f>Table2[[#This Row],[Employee''s Essential Occupation ]]</f>
        <v>0</v>
      </c>
      <c r="E39" s="118">
        <f t="shared" ref="E39:F54" si="8">E38</f>
        <v>1</v>
      </c>
      <c r="F39" s="118">
        <f t="shared" si="8"/>
        <v>0</v>
      </c>
      <c r="G39" s="82"/>
      <c r="H39" s="116">
        <f>Table2[[#This Row],[Hourly Rate             (no less than $13.71, no more than $20.00)]]</f>
        <v>0</v>
      </c>
      <c r="I39" s="84">
        <v>0</v>
      </c>
      <c r="J39" s="117">
        <f t="shared" si="5"/>
        <v>20</v>
      </c>
      <c r="K39" s="117" t="str">
        <f t="shared" si="6"/>
        <v>$4.00</v>
      </c>
      <c r="L39" s="133" t="str">
        <f t="shared" si="7"/>
        <v>0</v>
      </c>
      <c r="M39" s="109">
        <f>Table2[[#This Row],[Regular Worked Hours (Excludes OT and nonworked STAT)]]+Table214[[#This Row],[Regular Worked Hours (Excludes OT and nonworked STAT)]]</f>
        <v>0</v>
      </c>
    </row>
    <row r="40" spans="1:13" s="110" customFormat="1" ht="30.75" customHeight="1" x14ac:dyDescent="0.25">
      <c r="A40" s="115">
        <f>'Information Sheet-COMPLETE 1st'!A47</f>
        <v>0</v>
      </c>
      <c r="B40" s="109">
        <f>'Information Sheet-COMPLETE 1st'!B47</f>
        <v>0</v>
      </c>
      <c r="C40" s="2"/>
      <c r="D40" s="7">
        <f>Table2[[#This Row],[Employee''s Essential Occupation ]]</f>
        <v>0</v>
      </c>
      <c r="E40" s="118">
        <f t="shared" si="8"/>
        <v>1</v>
      </c>
      <c r="F40" s="118">
        <f t="shared" si="8"/>
        <v>0</v>
      </c>
      <c r="G40" s="82"/>
      <c r="H40" s="116">
        <f>Table2[[#This Row],[Hourly Rate             (no less than $13.71, no more than $20.00)]]</f>
        <v>0</v>
      </c>
      <c r="I40" s="84">
        <v>0</v>
      </c>
      <c r="J40" s="117">
        <f t="shared" si="5"/>
        <v>20</v>
      </c>
      <c r="K40" s="117" t="str">
        <f t="shared" si="6"/>
        <v>$4.00</v>
      </c>
      <c r="L40" s="133" t="str">
        <f t="shared" si="7"/>
        <v>0</v>
      </c>
      <c r="M40" s="109">
        <f>Table2[[#This Row],[Regular Worked Hours (Excludes OT and nonworked STAT)]]+Table214[[#This Row],[Regular Worked Hours (Excludes OT and nonworked STAT)]]</f>
        <v>0</v>
      </c>
    </row>
    <row r="41" spans="1:13" s="110" customFormat="1" ht="30.75" customHeight="1" x14ac:dyDescent="0.25">
      <c r="A41" s="115">
        <f>'Information Sheet-COMPLETE 1st'!A48</f>
        <v>0</v>
      </c>
      <c r="B41" s="109">
        <f>'Information Sheet-COMPLETE 1st'!B48</f>
        <v>0</v>
      </c>
      <c r="C41" s="2"/>
      <c r="D41" s="7">
        <f>Table2[[#This Row],[Employee''s Essential Occupation ]]</f>
        <v>0</v>
      </c>
      <c r="E41" s="118">
        <f t="shared" si="8"/>
        <v>1</v>
      </c>
      <c r="F41" s="118">
        <f t="shared" si="8"/>
        <v>0</v>
      </c>
      <c r="G41" s="82"/>
      <c r="H41" s="116">
        <f>Table2[[#This Row],[Hourly Rate             (no less than $13.71, no more than $20.00)]]</f>
        <v>0</v>
      </c>
      <c r="I41" s="84">
        <v>0</v>
      </c>
      <c r="J41" s="117">
        <f t="shared" si="5"/>
        <v>20</v>
      </c>
      <c r="K41" s="117" t="str">
        <f t="shared" si="6"/>
        <v>$4.00</v>
      </c>
      <c r="L41" s="133" t="str">
        <f t="shared" si="7"/>
        <v>0</v>
      </c>
      <c r="M41" s="109">
        <f>Table2[[#This Row],[Regular Worked Hours (Excludes OT and nonworked STAT)]]+Table214[[#This Row],[Regular Worked Hours (Excludes OT and nonworked STAT)]]</f>
        <v>0</v>
      </c>
    </row>
    <row r="42" spans="1:13" s="110" customFormat="1" ht="30.75" customHeight="1" x14ac:dyDescent="0.25">
      <c r="A42" s="115">
        <f>'Information Sheet-COMPLETE 1st'!A49</f>
        <v>0</v>
      </c>
      <c r="B42" s="109">
        <f>'Information Sheet-COMPLETE 1st'!B49</f>
        <v>0</v>
      </c>
      <c r="C42" s="2"/>
      <c r="D42" s="7">
        <f>Table2[[#This Row],[Employee''s Essential Occupation ]]</f>
        <v>0</v>
      </c>
      <c r="E42" s="118">
        <f t="shared" si="8"/>
        <v>1</v>
      </c>
      <c r="F42" s="118">
        <f t="shared" si="8"/>
        <v>0</v>
      </c>
      <c r="G42" s="82"/>
      <c r="H42" s="116">
        <f>Table2[[#This Row],[Hourly Rate             (no less than $13.71, no more than $20.00)]]</f>
        <v>0</v>
      </c>
      <c r="I42" s="84">
        <v>0</v>
      </c>
      <c r="J42" s="117">
        <f t="shared" si="5"/>
        <v>20</v>
      </c>
      <c r="K42" s="117" t="str">
        <f t="shared" si="6"/>
        <v>$4.00</v>
      </c>
      <c r="L42" s="133" t="str">
        <f t="shared" si="7"/>
        <v>0</v>
      </c>
      <c r="M42" s="109">
        <f>Table2[[#This Row],[Regular Worked Hours (Excludes OT and nonworked STAT)]]+Table214[[#This Row],[Regular Worked Hours (Excludes OT and nonworked STAT)]]</f>
        <v>0</v>
      </c>
    </row>
    <row r="43" spans="1:13" s="110" customFormat="1" ht="30.75" customHeight="1" x14ac:dyDescent="0.25">
      <c r="A43" s="115">
        <f>'Information Sheet-COMPLETE 1st'!A50</f>
        <v>0</v>
      </c>
      <c r="B43" s="109">
        <f>'Information Sheet-COMPLETE 1st'!B50</f>
        <v>0</v>
      </c>
      <c r="C43" s="2"/>
      <c r="D43" s="7">
        <f>Table2[[#This Row],[Employee''s Essential Occupation ]]</f>
        <v>0</v>
      </c>
      <c r="E43" s="118">
        <f t="shared" si="8"/>
        <v>1</v>
      </c>
      <c r="F43" s="118">
        <f t="shared" si="8"/>
        <v>0</v>
      </c>
      <c r="G43" s="82"/>
      <c r="H43" s="116">
        <f>Table2[[#This Row],[Hourly Rate             (no less than $13.71, no more than $20.00)]]</f>
        <v>0</v>
      </c>
      <c r="I43" s="84">
        <v>0</v>
      </c>
      <c r="J43" s="117">
        <f t="shared" si="5"/>
        <v>20</v>
      </c>
      <c r="K43" s="117" t="str">
        <f t="shared" si="6"/>
        <v>$4.00</v>
      </c>
      <c r="L43" s="133" t="str">
        <f t="shared" si="7"/>
        <v>0</v>
      </c>
      <c r="M43" s="109">
        <f>Table2[[#This Row],[Regular Worked Hours (Excludes OT and nonworked STAT)]]+Table214[[#This Row],[Regular Worked Hours (Excludes OT and nonworked STAT)]]</f>
        <v>0</v>
      </c>
    </row>
    <row r="44" spans="1:13" s="110" customFormat="1" ht="30.75" customHeight="1" x14ac:dyDescent="0.25">
      <c r="A44" s="115">
        <f>'Information Sheet-COMPLETE 1st'!A51</f>
        <v>0</v>
      </c>
      <c r="B44" s="109">
        <f>'Information Sheet-COMPLETE 1st'!B51</f>
        <v>0</v>
      </c>
      <c r="C44" s="2"/>
      <c r="D44" s="7">
        <f>Table2[[#This Row],[Employee''s Essential Occupation ]]</f>
        <v>0</v>
      </c>
      <c r="E44" s="118">
        <f t="shared" si="8"/>
        <v>1</v>
      </c>
      <c r="F44" s="118">
        <f t="shared" si="8"/>
        <v>0</v>
      </c>
      <c r="G44" s="82"/>
      <c r="H44" s="116">
        <f>Table2[[#This Row],[Hourly Rate             (no less than $13.71, no more than $20.00)]]</f>
        <v>0</v>
      </c>
      <c r="I44" s="84">
        <v>0</v>
      </c>
      <c r="J44" s="117">
        <f t="shared" si="5"/>
        <v>20</v>
      </c>
      <c r="K44" s="117" t="str">
        <f t="shared" si="6"/>
        <v>$4.00</v>
      </c>
      <c r="L44" s="133" t="str">
        <f t="shared" si="7"/>
        <v>0</v>
      </c>
      <c r="M44" s="109">
        <f>Table2[[#This Row],[Regular Worked Hours (Excludes OT and nonworked STAT)]]+Table214[[#This Row],[Regular Worked Hours (Excludes OT and nonworked STAT)]]</f>
        <v>0</v>
      </c>
    </row>
    <row r="45" spans="1:13" s="110" customFormat="1" ht="30.75" customHeight="1" x14ac:dyDescent="0.25">
      <c r="A45" s="115">
        <f>'Information Sheet-COMPLETE 1st'!A52</f>
        <v>0</v>
      </c>
      <c r="B45" s="109">
        <f>'Information Sheet-COMPLETE 1st'!B52</f>
        <v>0</v>
      </c>
      <c r="C45" s="2"/>
      <c r="D45" s="7">
        <f>Table2[[#This Row],[Employee''s Essential Occupation ]]</f>
        <v>0</v>
      </c>
      <c r="E45" s="118">
        <f t="shared" si="8"/>
        <v>1</v>
      </c>
      <c r="F45" s="118">
        <f t="shared" si="8"/>
        <v>0</v>
      </c>
      <c r="G45" s="82"/>
      <c r="H45" s="116">
        <f>Table2[[#This Row],[Hourly Rate             (no less than $13.71, no more than $20.00)]]</f>
        <v>0</v>
      </c>
      <c r="I45" s="84">
        <v>0</v>
      </c>
      <c r="J45" s="117">
        <f t="shared" si="5"/>
        <v>20</v>
      </c>
      <c r="K45" s="117" t="str">
        <f t="shared" si="6"/>
        <v>$4.00</v>
      </c>
      <c r="L45" s="133" t="str">
        <f t="shared" si="7"/>
        <v>0</v>
      </c>
      <c r="M45" s="109">
        <f>Table2[[#This Row],[Regular Worked Hours (Excludes OT and nonworked STAT)]]+Table214[[#This Row],[Regular Worked Hours (Excludes OT and nonworked STAT)]]</f>
        <v>0</v>
      </c>
    </row>
    <row r="46" spans="1:13" s="110" customFormat="1" ht="30.75" customHeight="1" x14ac:dyDescent="0.25">
      <c r="A46" s="115">
        <f>'Information Sheet-COMPLETE 1st'!A53</f>
        <v>0</v>
      </c>
      <c r="B46" s="109">
        <f>'Information Sheet-COMPLETE 1st'!B53</f>
        <v>0</v>
      </c>
      <c r="C46" s="2"/>
      <c r="D46" s="7">
        <f>Table2[[#This Row],[Employee''s Essential Occupation ]]</f>
        <v>0</v>
      </c>
      <c r="E46" s="118">
        <f t="shared" si="8"/>
        <v>1</v>
      </c>
      <c r="F46" s="118">
        <f t="shared" si="8"/>
        <v>0</v>
      </c>
      <c r="G46" s="82"/>
      <c r="H46" s="116">
        <f>Table2[[#This Row],[Hourly Rate             (no less than $13.71, no more than $20.00)]]</f>
        <v>0</v>
      </c>
      <c r="I46" s="84">
        <v>0</v>
      </c>
      <c r="J46" s="117">
        <f t="shared" si="5"/>
        <v>20</v>
      </c>
      <c r="K46" s="117" t="str">
        <f t="shared" si="6"/>
        <v>$4.00</v>
      </c>
      <c r="L46" s="133" t="str">
        <f t="shared" si="7"/>
        <v>0</v>
      </c>
      <c r="M46" s="109">
        <f>Table2[[#This Row],[Regular Worked Hours (Excludes OT and nonworked STAT)]]+Table214[[#This Row],[Regular Worked Hours (Excludes OT and nonworked STAT)]]</f>
        <v>0</v>
      </c>
    </row>
    <row r="47" spans="1:13" s="110" customFormat="1" ht="30.75" customHeight="1" x14ac:dyDescent="0.25">
      <c r="A47" s="115">
        <f>'Information Sheet-COMPLETE 1st'!A54</f>
        <v>0</v>
      </c>
      <c r="B47" s="109">
        <f>'Information Sheet-COMPLETE 1st'!B54</f>
        <v>0</v>
      </c>
      <c r="C47" s="2"/>
      <c r="D47" s="7">
        <f>Table2[[#This Row],[Employee''s Essential Occupation ]]</f>
        <v>0</v>
      </c>
      <c r="E47" s="118">
        <f t="shared" si="8"/>
        <v>1</v>
      </c>
      <c r="F47" s="118">
        <f t="shared" si="8"/>
        <v>0</v>
      </c>
      <c r="G47" s="82"/>
      <c r="H47" s="116">
        <f>Table2[[#This Row],[Hourly Rate             (no less than $13.71, no more than $20.00)]]</f>
        <v>0</v>
      </c>
      <c r="I47" s="84">
        <v>0</v>
      </c>
      <c r="J47" s="117">
        <f t="shared" si="5"/>
        <v>20</v>
      </c>
      <c r="K47" s="117" t="str">
        <f t="shared" si="6"/>
        <v>$4.00</v>
      </c>
      <c r="L47" s="133" t="str">
        <f t="shared" si="7"/>
        <v>0</v>
      </c>
      <c r="M47" s="109">
        <f>Table2[[#This Row],[Regular Worked Hours (Excludes OT and nonworked STAT)]]+Table214[[#This Row],[Regular Worked Hours (Excludes OT and nonworked STAT)]]</f>
        <v>0</v>
      </c>
    </row>
    <row r="48" spans="1:13" s="110" customFormat="1" ht="30.75" customHeight="1" x14ac:dyDescent="0.25">
      <c r="A48" s="115">
        <f>'Information Sheet-COMPLETE 1st'!A55</f>
        <v>0</v>
      </c>
      <c r="B48" s="109">
        <f>'Information Sheet-COMPLETE 1st'!B55</f>
        <v>0</v>
      </c>
      <c r="C48" s="2"/>
      <c r="D48" s="7">
        <f>Table2[[#This Row],[Employee''s Essential Occupation ]]</f>
        <v>0</v>
      </c>
      <c r="E48" s="118">
        <f t="shared" si="8"/>
        <v>1</v>
      </c>
      <c r="F48" s="118">
        <f t="shared" si="8"/>
        <v>0</v>
      </c>
      <c r="G48" s="82"/>
      <c r="H48" s="116">
        <f>Table2[[#This Row],[Hourly Rate             (no less than $13.71, no more than $20.00)]]</f>
        <v>0</v>
      </c>
      <c r="I48" s="84">
        <v>0</v>
      </c>
      <c r="J48" s="117">
        <f t="shared" si="5"/>
        <v>20</v>
      </c>
      <c r="K48" s="117" t="str">
        <f t="shared" si="6"/>
        <v>$4.00</v>
      </c>
      <c r="L48" s="133" t="str">
        <f t="shared" si="7"/>
        <v>0</v>
      </c>
      <c r="M48" s="109">
        <f>Table2[[#This Row],[Regular Worked Hours (Excludes OT and nonworked STAT)]]+Table214[[#This Row],[Regular Worked Hours (Excludes OT and nonworked STAT)]]</f>
        <v>0</v>
      </c>
    </row>
    <row r="49" spans="1:13" s="110" customFormat="1" ht="30.75" customHeight="1" x14ac:dyDescent="0.25">
      <c r="A49" s="115">
        <f>'Information Sheet-COMPLETE 1st'!A56</f>
        <v>0</v>
      </c>
      <c r="B49" s="109">
        <f>'Information Sheet-COMPLETE 1st'!B56</f>
        <v>0</v>
      </c>
      <c r="C49" s="2"/>
      <c r="D49" s="7">
        <f>Table2[[#This Row],[Employee''s Essential Occupation ]]</f>
        <v>0</v>
      </c>
      <c r="E49" s="118">
        <f t="shared" si="8"/>
        <v>1</v>
      </c>
      <c r="F49" s="118">
        <f t="shared" si="8"/>
        <v>0</v>
      </c>
      <c r="G49" s="82"/>
      <c r="H49" s="116">
        <f>Table2[[#This Row],[Hourly Rate             (no less than $13.71, no more than $20.00)]]</f>
        <v>0</v>
      </c>
      <c r="I49" s="84">
        <v>0</v>
      </c>
      <c r="J49" s="117">
        <f t="shared" si="5"/>
        <v>20</v>
      </c>
      <c r="K49" s="117" t="str">
        <f t="shared" si="6"/>
        <v>$4.00</v>
      </c>
      <c r="L49" s="133" t="str">
        <f t="shared" si="7"/>
        <v>0</v>
      </c>
      <c r="M49" s="109">
        <f>Table2[[#This Row],[Regular Worked Hours (Excludes OT and nonworked STAT)]]+Table214[[#This Row],[Regular Worked Hours (Excludes OT and nonworked STAT)]]</f>
        <v>0</v>
      </c>
    </row>
    <row r="50" spans="1:13" s="110" customFormat="1" ht="30.75" customHeight="1" x14ac:dyDescent="0.25">
      <c r="A50" s="115">
        <f>'Information Sheet-COMPLETE 1st'!A57</f>
        <v>0</v>
      </c>
      <c r="B50" s="109">
        <f>'Information Sheet-COMPLETE 1st'!B57</f>
        <v>0</v>
      </c>
      <c r="C50" s="2"/>
      <c r="D50" s="7">
        <f>Table2[[#This Row],[Employee''s Essential Occupation ]]</f>
        <v>0</v>
      </c>
      <c r="E50" s="118">
        <f t="shared" si="8"/>
        <v>1</v>
      </c>
      <c r="F50" s="118">
        <f t="shared" si="8"/>
        <v>0</v>
      </c>
      <c r="G50" s="82"/>
      <c r="H50" s="116">
        <f>Table2[[#This Row],[Hourly Rate             (no less than $13.71, no more than $20.00)]]</f>
        <v>0</v>
      </c>
      <c r="I50" s="84">
        <v>0</v>
      </c>
      <c r="J50" s="117">
        <f t="shared" si="5"/>
        <v>20</v>
      </c>
      <c r="K50" s="117" t="str">
        <f t="shared" si="6"/>
        <v>$4.00</v>
      </c>
      <c r="L50" s="133" t="str">
        <f t="shared" si="7"/>
        <v>0</v>
      </c>
      <c r="M50" s="109">
        <f>Table2[[#This Row],[Regular Worked Hours (Excludes OT and nonworked STAT)]]+Table214[[#This Row],[Regular Worked Hours (Excludes OT and nonworked STAT)]]</f>
        <v>0</v>
      </c>
    </row>
    <row r="51" spans="1:13" s="110" customFormat="1" ht="30.75" customHeight="1" x14ac:dyDescent="0.25">
      <c r="A51" s="115">
        <f>'Information Sheet-COMPLETE 1st'!A58</f>
        <v>0</v>
      </c>
      <c r="B51" s="109">
        <f>'Information Sheet-COMPLETE 1st'!B58</f>
        <v>0</v>
      </c>
      <c r="C51" s="2"/>
      <c r="D51" s="7">
        <f>Table2[[#This Row],[Employee''s Essential Occupation ]]</f>
        <v>0</v>
      </c>
      <c r="E51" s="118">
        <f t="shared" si="8"/>
        <v>1</v>
      </c>
      <c r="F51" s="118">
        <f t="shared" si="8"/>
        <v>0</v>
      </c>
      <c r="G51" s="82"/>
      <c r="H51" s="116">
        <f>Table2[[#This Row],[Hourly Rate             (no less than $13.71, no more than $20.00)]]</f>
        <v>0</v>
      </c>
      <c r="I51" s="84">
        <v>0</v>
      </c>
      <c r="J51" s="117">
        <f t="shared" si="5"/>
        <v>20</v>
      </c>
      <c r="K51" s="117" t="str">
        <f t="shared" si="6"/>
        <v>$4.00</v>
      </c>
      <c r="L51" s="133" t="str">
        <f t="shared" si="7"/>
        <v>0</v>
      </c>
      <c r="M51" s="109">
        <f>Table2[[#This Row],[Regular Worked Hours (Excludes OT and nonworked STAT)]]+Table214[[#This Row],[Regular Worked Hours (Excludes OT and nonworked STAT)]]</f>
        <v>0</v>
      </c>
    </row>
    <row r="52" spans="1:13" s="110" customFormat="1" ht="30.75" customHeight="1" x14ac:dyDescent="0.25">
      <c r="A52" s="115">
        <f>'Information Sheet-COMPLETE 1st'!A59</f>
        <v>0</v>
      </c>
      <c r="B52" s="109">
        <f>'Information Sheet-COMPLETE 1st'!B59</f>
        <v>0</v>
      </c>
      <c r="C52" s="2"/>
      <c r="D52" s="7">
        <f>Table2[[#This Row],[Employee''s Essential Occupation ]]</f>
        <v>0</v>
      </c>
      <c r="E52" s="118">
        <f t="shared" si="8"/>
        <v>1</v>
      </c>
      <c r="F52" s="118">
        <f t="shared" si="8"/>
        <v>0</v>
      </c>
      <c r="G52" s="82"/>
      <c r="H52" s="116">
        <f>Table2[[#This Row],[Hourly Rate             (no less than $13.71, no more than $20.00)]]</f>
        <v>0</v>
      </c>
      <c r="I52" s="84">
        <v>0</v>
      </c>
      <c r="J52" s="117">
        <f t="shared" si="5"/>
        <v>20</v>
      </c>
      <c r="K52" s="117" t="str">
        <f t="shared" si="6"/>
        <v>$4.00</v>
      </c>
      <c r="L52" s="133" t="str">
        <f t="shared" si="7"/>
        <v>0</v>
      </c>
      <c r="M52" s="109">
        <f>Table2[[#This Row],[Regular Worked Hours (Excludes OT and nonworked STAT)]]+Table214[[#This Row],[Regular Worked Hours (Excludes OT and nonworked STAT)]]</f>
        <v>0</v>
      </c>
    </row>
    <row r="53" spans="1:13" s="110" customFormat="1" ht="30.75" customHeight="1" x14ac:dyDescent="0.25">
      <c r="A53" s="115">
        <f>'Information Sheet-COMPLETE 1st'!A60</f>
        <v>0</v>
      </c>
      <c r="B53" s="109">
        <f>'Information Sheet-COMPLETE 1st'!B60</f>
        <v>0</v>
      </c>
      <c r="C53" s="2"/>
      <c r="D53" s="7">
        <f>Table2[[#This Row],[Employee''s Essential Occupation ]]</f>
        <v>0</v>
      </c>
      <c r="E53" s="118">
        <f t="shared" si="8"/>
        <v>1</v>
      </c>
      <c r="F53" s="118">
        <f t="shared" si="8"/>
        <v>0</v>
      </c>
      <c r="G53" s="82"/>
      <c r="H53" s="116">
        <f>Table2[[#This Row],[Hourly Rate             (no less than $13.71, no more than $20.00)]]</f>
        <v>0</v>
      </c>
      <c r="I53" s="84">
        <v>0</v>
      </c>
      <c r="J53" s="117">
        <f t="shared" si="5"/>
        <v>20</v>
      </c>
      <c r="K53" s="117" t="str">
        <f t="shared" si="6"/>
        <v>$4.00</v>
      </c>
      <c r="L53" s="133" t="str">
        <f t="shared" si="7"/>
        <v>0</v>
      </c>
      <c r="M53" s="109">
        <f>Table2[[#This Row],[Regular Worked Hours (Excludes OT and nonworked STAT)]]+Table214[[#This Row],[Regular Worked Hours (Excludes OT and nonworked STAT)]]</f>
        <v>0</v>
      </c>
    </row>
    <row r="54" spans="1:13" s="110" customFormat="1" ht="30.75" customHeight="1" x14ac:dyDescent="0.25">
      <c r="A54" s="115">
        <f>'Information Sheet-COMPLETE 1st'!A61</f>
        <v>0</v>
      </c>
      <c r="B54" s="109">
        <f>'Information Sheet-COMPLETE 1st'!B61</f>
        <v>0</v>
      </c>
      <c r="C54" s="2"/>
      <c r="D54" s="7">
        <f>Table2[[#This Row],[Employee''s Essential Occupation ]]</f>
        <v>0</v>
      </c>
      <c r="E54" s="118">
        <f t="shared" si="8"/>
        <v>1</v>
      </c>
      <c r="F54" s="118">
        <f t="shared" si="8"/>
        <v>0</v>
      </c>
      <c r="G54" s="82"/>
      <c r="H54" s="116">
        <f>Table2[[#This Row],[Hourly Rate             (no less than $13.71, no more than $20.00)]]</f>
        <v>0</v>
      </c>
      <c r="I54" s="84">
        <v>0</v>
      </c>
      <c r="J54" s="117">
        <f t="shared" si="5"/>
        <v>20</v>
      </c>
      <c r="K54" s="117" t="str">
        <f t="shared" si="6"/>
        <v>$4.00</v>
      </c>
      <c r="L54" s="133" t="str">
        <f t="shared" si="7"/>
        <v>0</v>
      </c>
      <c r="M54" s="109">
        <f>Table2[[#This Row],[Regular Worked Hours (Excludes OT and nonworked STAT)]]+Table214[[#This Row],[Regular Worked Hours (Excludes OT and nonworked STAT)]]</f>
        <v>0</v>
      </c>
    </row>
    <row r="55" spans="1:13" s="110" customFormat="1" ht="30.75" customHeight="1" x14ac:dyDescent="0.25">
      <c r="A55" s="115">
        <f>'Information Sheet-COMPLETE 1st'!A62</f>
        <v>0</v>
      </c>
      <c r="B55" s="109">
        <f>'Information Sheet-COMPLETE 1st'!B62</f>
        <v>0</v>
      </c>
      <c r="C55" s="2"/>
      <c r="D55" s="7">
        <f>Table2[[#This Row],[Employee''s Essential Occupation ]]</f>
        <v>0</v>
      </c>
      <c r="E55" s="118">
        <f t="shared" ref="E55:F70" si="9">E54</f>
        <v>1</v>
      </c>
      <c r="F55" s="118">
        <f t="shared" si="9"/>
        <v>0</v>
      </c>
      <c r="G55" s="82"/>
      <c r="H55" s="116">
        <f>Table2[[#This Row],[Hourly Rate             (no less than $13.71, no more than $20.00)]]</f>
        <v>0</v>
      </c>
      <c r="I55" s="84">
        <v>0</v>
      </c>
      <c r="J55" s="117">
        <f t="shared" si="5"/>
        <v>20</v>
      </c>
      <c r="K55" s="117" t="str">
        <f t="shared" si="6"/>
        <v>$4.00</v>
      </c>
      <c r="L55" s="133" t="str">
        <f t="shared" si="7"/>
        <v>0</v>
      </c>
      <c r="M55" s="109">
        <f>Table2[[#This Row],[Regular Worked Hours (Excludes OT and nonworked STAT)]]+Table214[[#This Row],[Regular Worked Hours (Excludes OT and nonworked STAT)]]</f>
        <v>0</v>
      </c>
    </row>
    <row r="56" spans="1:13" s="110" customFormat="1" ht="30.75" customHeight="1" x14ac:dyDescent="0.25">
      <c r="A56" s="115">
        <f>'Information Sheet-COMPLETE 1st'!A63</f>
        <v>0</v>
      </c>
      <c r="B56" s="109">
        <f>'Information Sheet-COMPLETE 1st'!B63</f>
        <v>0</v>
      </c>
      <c r="C56" s="2"/>
      <c r="D56" s="7">
        <f>Table2[[#This Row],[Employee''s Essential Occupation ]]</f>
        <v>0</v>
      </c>
      <c r="E56" s="118">
        <f t="shared" si="9"/>
        <v>1</v>
      </c>
      <c r="F56" s="118">
        <f t="shared" si="9"/>
        <v>0</v>
      </c>
      <c r="G56" s="82"/>
      <c r="H56" s="116">
        <f>Table2[[#This Row],[Hourly Rate             (no less than $13.71, no more than $20.00)]]</f>
        <v>0</v>
      </c>
      <c r="I56" s="84">
        <v>0</v>
      </c>
      <c r="J56" s="117">
        <f t="shared" si="5"/>
        <v>20</v>
      </c>
      <c r="K56" s="117" t="str">
        <f t="shared" si="6"/>
        <v>$4.00</v>
      </c>
      <c r="L56" s="133" t="str">
        <f t="shared" si="7"/>
        <v>0</v>
      </c>
      <c r="M56" s="109">
        <f>Table2[[#This Row],[Regular Worked Hours (Excludes OT and nonworked STAT)]]+Table214[[#This Row],[Regular Worked Hours (Excludes OT and nonworked STAT)]]</f>
        <v>0</v>
      </c>
    </row>
    <row r="57" spans="1:13" s="110" customFormat="1" ht="30.75" customHeight="1" x14ac:dyDescent="0.25">
      <c r="A57" s="115">
        <f>'Information Sheet-COMPLETE 1st'!A64</f>
        <v>0</v>
      </c>
      <c r="B57" s="109">
        <f>'Information Sheet-COMPLETE 1st'!B64</f>
        <v>0</v>
      </c>
      <c r="C57" s="2"/>
      <c r="D57" s="7">
        <f>Table2[[#This Row],[Employee''s Essential Occupation ]]</f>
        <v>0</v>
      </c>
      <c r="E57" s="118">
        <f t="shared" si="9"/>
        <v>1</v>
      </c>
      <c r="F57" s="118">
        <f t="shared" si="9"/>
        <v>0</v>
      </c>
      <c r="G57" s="82"/>
      <c r="H57" s="116">
        <f>Table2[[#This Row],[Hourly Rate             (no less than $13.71, no more than $20.00)]]</f>
        <v>0</v>
      </c>
      <c r="I57" s="84">
        <v>0</v>
      </c>
      <c r="J57" s="117">
        <f t="shared" si="5"/>
        <v>20</v>
      </c>
      <c r="K57" s="117" t="str">
        <f t="shared" si="6"/>
        <v>$4.00</v>
      </c>
      <c r="L57" s="133" t="str">
        <f t="shared" si="7"/>
        <v>0</v>
      </c>
      <c r="M57" s="109">
        <f>Table2[[#This Row],[Regular Worked Hours (Excludes OT and nonworked STAT)]]+Table214[[#This Row],[Regular Worked Hours (Excludes OT and nonworked STAT)]]</f>
        <v>0</v>
      </c>
    </row>
    <row r="58" spans="1:13" s="110" customFormat="1" ht="30.75" customHeight="1" x14ac:dyDescent="0.25">
      <c r="A58" s="115">
        <f>'Information Sheet-COMPLETE 1st'!A65</f>
        <v>0</v>
      </c>
      <c r="B58" s="109">
        <f>'Information Sheet-COMPLETE 1st'!B65</f>
        <v>0</v>
      </c>
      <c r="C58" s="2"/>
      <c r="D58" s="7">
        <f>Table2[[#This Row],[Employee''s Essential Occupation ]]</f>
        <v>0</v>
      </c>
      <c r="E58" s="118">
        <f t="shared" si="9"/>
        <v>1</v>
      </c>
      <c r="F58" s="118">
        <f t="shared" si="9"/>
        <v>0</v>
      </c>
      <c r="G58" s="82"/>
      <c r="H58" s="116">
        <f>Table2[[#This Row],[Hourly Rate             (no less than $13.71, no more than $20.00)]]</f>
        <v>0</v>
      </c>
      <c r="I58" s="84">
        <v>0</v>
      </c>
      <c r="J58" s="117">
        <f t="shared" si="5"/>
        <v>20</v>
      </c>
      <c r="K58" s="117" t="str">
        <f t="shared" si="6"/>
        <v>$4.00</v>
      </c>
      <c r="L58" s="133" t="str">
        <f t="shared" si="7"/>
        <v>0</v>
      </c>
      <c r="M58" s="109">
        <f>Table2[[#This Row],[Regular Worked Hours (Excludes OT and nonworked STAT)]]+Table214[[#This Row],[Regular Worked Hours (Excludes OT and nonworked STAT)]]</f>
        <v>0</v>
      </c>
    </row>
    <row r="59" spans="1:13" s="110" customFormat="1" ht="30.75" customHeight="1" x14ac:dyDescent="0.25">
      <c r="A59" s="115">
        <f>'Information Sheet-COMPLETE 1st'!A66</f>
        <v>0</v>
      </c>
      <c r="B59" s="109">
        <f>'Information Sheet-COMPLETE 1st'!B66</f>
        <v>0</v>
      </c>
      <c r="C59" s="2"/>
      <c r="D59" s="7">
        <f>Table2[[#This Row],[Employee''s Essential Occupation ]]</f>
        <v>0</v>
      </c>
      <c r="E59" s="118">
        <f t="shared" si="9"/>
        <v>1</v>
      </c>
      <c r="F59" s="118">
        <f t="shared" si="9"/>
        <v>0</v>
      </c>
      <c r="G59" s="82"/>
      <c r="H59" s="116">
        <f>Table2[[#This Row],[Hourly Rate             (no less than $13.71, no more than $20.00)]]</f>
        <v>0</v>
      </c>
      <c r="I59" s="84">
        <v>0</v>
      </c>
      <c r="J59" s="117">
        <f t="shared" si="5"/>
        <v>20</v>
      </c>
      <c r="K59" s="117" t="str">
        <f t="shared" si="6"/>
        <v>$4.00</v>
      </c>
      <c r="L59" s="133" t="str">
        <f t="shared" si="7"/>
        <v>0</v>
      </c>
      <c r="M59" s="109">
        <f>Table2[[#This Row],[Regular Worked Hours (Excludes OT and nonworked STAT)]]+Table214[[#This Row],[Regular Worked Hours (Excludes OT and nonworked STAT)]]</f>
        <v>0</v>
      </c>
    </row>
    <row r="60" spans="1:13" s="110" customFormat="1" ht="30.75" customHeight="1" x14ac:dyDescent="0.25">
      <c r="A60" s="115">
        <f>'Information Sheet-COMPLETE 1st'!A67</f>
        <v>0</v>
      </c>
      <c r="B60" s="109">
        <f>'Information Sheet-COMPLETE 1st'!B67</f>
        <v>0</v>
      </c>
      <c r="C60" s="2"/>
      <c r="D60" s="7">
        <f>Table2[[#This Row],[Employee''s Essential Occupation ]]</f>
        <v>0</v>
      </c>
      <c r="E60" s="118">
        <f t="shared" si="9"/>
        <v>1</v>
      </c>
      <c r="F60" s="118">
        <f t="shared" si="9"/>
        <v>0</v>
      </c>
      <c r="G60" s="82"/>
      <c r="H60" s="116">
        <f>Table2[[#This Row],[Hourly Rate             (no less than $13.71, no more than $20.00)]]</f>
        <v>0</v>
      </c>
      <c r="I60" s="84">
        <v>0</v>
      </c>
      <c r="J60" s="117">
        <f t="shared" si="5"/>
        <v>20</v>
      </c>
      <c r="K60" s="117" t="str">
        <f t="shared" si="6"/>
        <v>$4.00</v>
      </c>
      <c r="L60" s="133" t="str">
        <f t="shared" si="7"/>
        <v>0</v>
      </c>
      <c r="M60" s="109">
        <f>Table2[[#This Row],[Regular Worked Hours (Excludes OT and nonworked STAT)]]+Table214[[#This Row],[Regular Worked Hours (Excludes OT and nonworked STAT)]]</f>
        <v>0</v>
      </c>
    </row>
    <row r="61" spans="1:13" s="110" customFormat="1" ht="30.75" customHeight="1" x14ac:dyDescent="0.25">
      <c r="A61" s="115">
        <f>'Information Sheet-COMPLETE 1st'!A68</f>
        <v>0</v>
      </c>
      <c r="B61" s="109">
        <f>'Information Sheet-COMPLETE 1st'!B68</f>
        <v>0</v>
      </c>
      <c r="C61" s="2"/>
      <c r="D61" s="7">
        <f>Table2[[#This Row],[Employee''s Essential Occupation ]]</f>
        <v>0</v>
      </c>
      <c r="E61" s="118">
        <f t="shared" si="9"/>
        <v>1</v>
      </c>
      <c r="F61" s="118">
        <f t="shared" si="9"/>
        <v>0</v>
      </c>
      <c r="G61" s="82"/>
      <c r="H61" s="116">
        <f>Table2[[#This Row],[Hourly Rate             (no less than $13.71, no more than $20.00)]]</f>
        <v>0</v>
      </c>
      <c r="I61" s="84">
        <v>0</v>
      </c>
      <c r="J61" s="117">
        <f t="shared" si="5"/>
        <v>20</v>
      </c>
      <c r="K61" s="117" t="str">
        <f t="shared" si="6"/>
        <v>$4.00</v>
      </c>
      <c r="L61" s="133" t="str">
        <f t="shared" si="7"/>
        <v>0</v>
      </c>
      <c r="M61" s="109">
        <f>Table2[[#This Row],[Regular Worked Hours (Excludes OT and nonworked STAT)]]+Table214[[#This Row],[Regular Worked Hours (Excludes OT and nonworked STAT)]]</f>
        <v>0</v>
      </c>
    </row>
    <row r="62" spans="1:13" s="110" customFormat="1" ht="30.75" customHeight="1" x14ac:dyDescent="0.25">
      <c r="A62" s="115">
        <f>'Information Sheet-COMPLETE 1st'!A69</f>
        <v>0</v>
      </c>
      <c r="B62" s="109">
        <f>'Information Sheet-COMPLETE 1st'!B69</f>
        <v>0</v>
      </c>
      <c r="C62" s="2"/>
      <c r="D62" s="7">
        <f>Table2[[#This Row],[Employee''s Essential Occupation ]]</f>
        <v>0</v>
      </c>
      <c r="E62" s="118">
        <f t="shared" si="9"/>
        <v>1</v>
      </c>
      <c r="F62" s="118">
        <f t="shared" si="9"/>
        <v>0</v>
      </c>
      <c r="G62" s="82"/>
      <c r="H62" s="116">
        <f>Table2[[#This Row],[Hourly Rate             (no less than $13.71, no more than $20.00)]]</f>
        <v>0</v>
      </c>
      <c r="I62" s="84">
        <v>0</v>
      </c>
      <c r="J62" s="117">
        <f t="shared" si="5"/>
        <v>20</v>
      </c>
      <c r="K62" s="117" t="str">
        <f t="shared" si="6"/>
        <v>$4.00</v>
      </c>
      <c r="L62" s="133" t="str">
        <f t="shared" si="7"/>
        <v>0</v>
      </c>
      <c r="M62" s="109">
        <f>Table2[[#This Row],[Regular Worked Hours (Excludes OT and nonworked STAT)]]+Table214[[#This Row],[Regular Worked Hours (Excludes OT and nonworked STAT)]]</f>
        <v>0</v>
      </c>
    </row>
    <row r="63" spans="1:13" s="110" customFormat="1" ht="30.75" customHeight="1" x14ac:dyDescent="0.25">
      <c r="A63" s="115">
        <f>'Information Sheet-COMPLETE 1st'!A70</f>
        <v>0</v>
      </c>
      <c r="B63" s="109">
        <f>'Information Sheet-COMPLETE 1st'!B70</f>
        <v>0</v>
      </c>
      <c r="C63" s="2"/>
      <c r="D63" s="7">
        <f>Table2[[#This Row],[Employee''s Essential Occupation ]]</f>
        <v>0</v>
      </c>
      <c r="E63" s="118">
        <f t="shared" si="9"/>
        <v>1</v>
      </c>
      <c r="F63" s="118">
        <f t="shared" si="9"/>
        <v>0</v>
      </c>
      <c r="G63" s="82"/>
      <c r="H63" s="116">
        <f>Table2[[#This Row],[Hourly Rate             (no less than $13.71, no more than $20.00)]]</f>
        <v>0</v>
      </c>
      <c r="I63" s="84">
        <v>0</v>
      </c>
      <c r="J63" s="117">
        <f t="shared" si="5"/>
        <v>20</v>
      </c>
      <c r="K63" s="117" t="str">
        <f t="shared" si="6"/>
        <v>$4.00</v>
      </c>
      <c r="L63" s="133" t="str">
        <f t="shared" si="7"/>
        <v>0</v>
      </c>
      <c r="M63" s="109">
        <f>Table2[[#This Row],[Regular Worked Hours (Excludes OT and nonworked STAT)]]+Table214[[#This Row],[Regular Worked Hours (Excludes OT and nonworked STAT)]]</f>
        <v>0</v>
      </c>
    </row>
    <row r="64" spans="1:13" s="110" customFormat="1" ht="30.75" customHeight="1" x14ac:dyDescent="0.25">
      <c r="A64" s="115">
        <f>'Information Sheet-COMPLETE 1st'!A71</f>
        <v>0</v>
      </c>
      <c r="B64" s="109">
        <f>'Information Sheet-COMPLETE 1st'!B71</f>
        <v>0</v>
      </c>
      <c r="C64" s="2"/>
      <c r="D64" s="7">
        <f>Table2[[#This Row],[Employee''s Essential Occupation ]]</f>
        <v>0</v>
      </c>
      <c r="E64" s="118">
        <f t="shared" si="9"/>
        <v>1</v>
      </c>
      <c r="F64" s="118">
        <f t="shared" si="9"/>
        <v>0</v>
      </c>
      <c r="G64" s="82"/>
      <c r="H64" s="116">
        <f>Table2[[#This Row],[Hourly Rate             (no less than $13.71, no more than $20.00)]]</f>
        <v>0</v>
      </c>
      <c r="I64" s="84">
        <v>0</v>
      </c>
      <c r="J64" s="117">
        <f t="shared" si="5"/>
        <v>20</v>
      </c>
      <c r="K64" s="117" t="str">
        <f t="shared" si="6"/>
        <v>$4.00</v>
      </c>
      <c r="L64" s="133" t="str">
        <f t="shared" si="7"/>
        <v>0</v>
      </c>
      <c r="M64" s="109">
        <f>Table2[[#This Row],[Regular Worked Hours (Excludes OT and nonworked STAT)]]+Table214[[#This Row],[Regular Worked Hours (Excludes OT and nonworked STAT)]]</f>
        <v>0</v>
      </c>
    </row>
    <row r="65" spans="1:13" s="110" customFormat="1" ht="30.75" customHeight="1" x14ac:dyDescent="0.25">
      <c r="A65" s="115">
        <f>'Information Sheet-COMPLETE 1st'!A72</f>
        <v>0</v>
      </c>
      <c r="B65" s="109">
        <f>'Information Sheet-COMPLETE 1st'!B72</f>
        <v>0</v>
      </c>
      <c r="C65" s="2"/>
      <c r="D65" s="7">
        <f>Table2[[#This Row],[Employee''s Essential Occupation ]]</f>
        <v>0</v>
      </c>
      <c r="E65" s="118">
        <f t="shared" si="9"/>
        <v>1</v>
      </c>
      <c r="F65" s="118">
        <f t="shared" si="9"/>
        <v>0</v>
      </c>
      <c r="G65" s="82"/>
      <c r="H65" s="116">
        <f>Table2[[#This Row],[Hourly Rate             (no less than $13.71, no more than $20.00)]]</f>
        <v>0</v>
      </c>
      <c r="I65" s="84">
        <v>0</v>
      </c>
      <c r="J65" s="117">
        <f t="shared" si="5"/>
        <v>20</v>
      </c>
      <c r="K65" s="117" t="str">
        <f t="shared" si="6"/>
        <v>$4.00</v>
      </c>
      <c r="L65" s="133" t="str">
        <f t="shared" si="7"/>
        <v>0</v>
      </c>
      <c r="M65" s="109">
        <f>Table2[[#This Row],[Regular Worked Hours (Excludes OT and nonworked STAT)]]+Table214[[#This Row],[Regular Worked Hours (Excludes OT and nonworked STAT)]]</f>
        <v>0</v>
      </c>
    </row>
    <row r="66" spans="1:13" s="110" customFormat="1" ht="30.75" customHeight="1" x14ac:dyDescent="0.25">
      <c r="A66" s="115">
        <f>'Information Sheet-COMPLETE 1st'!A73</f>
        <v>0</v>
      </c>
      <c r="B66" s="109">
        <f>'Information Sheet-COMPLETE 1st'!B73</f>
        <v>0</v>
      </c>
      <c r="C66" s="2"/>
      <c r="D66" s="7">
        <f>Table2[[#This Row],[Employee''s Essential Occupation ]]</f>
        <v>0</v>
      </c>
      <c r="E66" s="118">
        <f t="shared" si="9"/>
        <v>1</v>
      </c>
      <c r="F66" s="118">
        <f t="shared" si="9"/>
        <v>0</v>
      </c>
      <c r="G66" s="82"/>
      <c r="H66" s="116">
        <f>Table2[[#This Row],[Hourly Rate             (no less than $13.71, no more than $20.00)]]</f>
        <v>0</v>
      </c>
      <c r="I66" s="84">
        <v>0</v>
      </c>
      <c r="J66" s="117">
        <f t="shared" si="5"/>
        <v>20</v>
      </c>
      <c r="K66" s="117" t="str">
        <f t="shared" si="6"/>
        <v>$4.00</v>
      </c>
      <c r="L66" s="133" t="str">
        <f t="shared" si="7"/>
        <v>0</v>
      </c>
      <c r="M66" s="109">
        <f>Table2[[#This Row],[Regular Worked Hours (Excludes OT and nonworked STAT)]]+Table214[[#This Row],[Regular Worked Hours (Excludes OT and nonworked STAT)]]</f>
        <v>0</v>
      </c>
    </row>
    <row r="67" spans="1:13" s="110" customFormat="1" ht="30.75" customHeight="1" x14ac:dyDescent="0.25">
      <c r="A67" s="115">
        <f>'Information Sheet-COMPLETE 1st'!A74</f>
        <v>0</v>
      </c>
      <c r="B67" s="109">
        <f>'Information Sheet-COMPLETE 1st'!B74</f>
        <v>0</v>
      </c>
      <c r="C67" s="2"/>
      <c r="D67" s="7">
        <f>Table2[[#This Row],[Employee''s Essential Occupation ]]</f>
        <v>0</v>
      </c>
      <c r="E67" s="118">
        <f t="shared" si="9"/>
        <v>1</v>
      </c>
      <c r="F67" s="118">
        <f t="shared" si="9"/>
        <v>0</v>
      </c>
      <c r="G67" s="82"/>
      <c r="H67" s="116">
        <f>Table2[[#This Row],[Hourly Rate             (no less than $13.71, no more than $20.00)]]</f>
        <v>0</v>
      </c>
      <c r="I67" s="84">
        <v>0</v>
      </c>
      <c r="J67" s="117">
        <f t="shared" si="5"/>
        <v>20</v>
      </c>
      <c r="K67" s="117" t="str">
        <f t="shared" si="6"/>
        <v>$4.00</v>
      </c>
      <c r="L67" s="133" t="str">
        <f t="shared" si="7"/>
        <v>0</v>
      </c>
      <c r="M67" s="109">
        <f>Table2[[#This Row],[Regular Worked Hours (Excludes OT and nonworked STAT)]]+Table214[[#This Row],[Regular Worked Hours (Excludes OT and nonworked STAT)]]</f>
        <v>0</v>
      </c>
    </row>
    <row r="68" spans="1:13" s="110" customFormat="1" ht="30.75" customHeight="1" x14ac:dyDescent="0.25">
      <c r="A68" s="115">
        <f>'Information Sheet-COMPLETE 1st'!A75</f>
        <v>0</v>
      </c>
      <c r="B68" s="109">
        <f>'Information Sheet-COMPLETE 1st'!B75</f>
        <v>0</v>
      </c>
      <c r="C68" s="2"/>
      <c r="D68" s="7">
        <f>Table2[[#This Row],[Employee''s Essential Occupation ]]</f>
        <v>0</v>
      </c>
      <c r="E68" s="118">
        <f t="shared" si="9"/>
        <v>1</v>
      </c>
      <c r="F68" s="118">
        <f t="shared" si="9"/>
        <v>0</v>
      </c>
      <c r="G68" s="82"/>
      <c r="H68" s="116">
        <f>Table2[[#This Row],[Hourly Rate             (no less than $13.71, no more than $20.00)]]</f>
        <v>0</v>
      </c>
      <c r="I68" s="84">
        <v>0</v>
      </c>
      <c r="J68" s="117">
        <f t="shared" si="5"/>
        <v>20</v>
      </c>
      <c r="K68" s="117" t="str">
        <f t="shared" si="6"/>
        <v>$4.00</v>
      </c>
      <c r="L68" s="133" t="str">
        <f t="shared" si="7"/>
        <v>0</v>
      </c>
      <c r="M68" s="109">
        <f>Table2[[#This Row],[Regular Worked Hours (Excludes OT and nonworked STAT)]]+Table214[[#This Row],[Regular Worked Hours (Excludes OT and nonworked STAT)]]</f>
        <v>0</v>
      </c>
    </row>
    <row r="69" spans="1:13" s="110" customFormat="1" ht="30.75" customHeight="1" x14ac:dyDescent="0.25">
      <c r="A69" s="115">
        <f>'Information Sheet-COMPLETE 1st'!A76</f>
        <v>0</v>
      </c>
      <c r="B69" s="109">
        <f>'Information Sheet-COMPLETE 1st'!B76</f>
        <v>0</v>
      </c>
      <c r="C69" s="2"/>
      <c r="D69" s="7">
        <f>Table2[[#This Row],[Employee''s Essential Occupation ]]</f>
        <v>0</v>
      </c>
      <c r="E69" s="118">
        <f t="shared" si="9"/>
        <v>1</v>
      </c>
      <c r="F69" s="118">
        <f t="shared" si="9"/>
        <v>0</v>
      </c>
      <c r="G69" s="82"/>
      <c r="H69" s="116">
        <f>Table2[[#This Row],[Hourly Rate             (no less than $13.71, no more than $20.00)]]</f>
        <v>0</v>
      </c>
      <c r="I69" s="84">
        <v>0</v>
      </c>
      <c r="J69" s="117">
        <f t="shared" si="5"/>
        <v>20</v>
      </c>
      <c r="K69" s="117" t="str">
        <f t="shared" si="6"/>
        <v>$4.00</v>
      </c>
      <c r="L69" s="133" t="str">
        <f t="shared" si="7"/>
        <v>0</v>
      </c>
      <c r="M69" s="109">
        <f>Table2[[#This Row],[Regular Worked Hours (Excludes OT and nonworked STAT)]]+Table214[[#This Row],[Regular Worked Hours (Excludes OT and nonworked STAT)]]</f>
        <v>0</v>
      </c>
    </row>
    <row r="70" spans="1:13" s="110" customFormat="1" ht="30.75" customHeight="1" x14ac:dyDescent="0.25">
      <c r="A70" s="115">
        <f>'Information Sheet-COMPLETE 1st'!A77</f>
        <v>0</v>
      </c>
      <c r="B70" s="109">
        <f>'Information Sheet-COMPLETE 1st'!B77</f>
        <v>0</v>
      </c>
      <c r="C70" s="2"/>
      <c r="D70" s="7">
        <f>Table2[[#This Row],[Employee''s Essential Occupation ]]</f>
        <v>0</v>
      </c>
      <c r="E70" s="118">
        <f t="shared" si="9"/>
        <v>1</v>
      </c>
      <c r="F70" s="118">
        <f t="shared" si="9"/>
        <v>0</v>
      </c>
      <c r="G70" s="82"/>
      <c r="H70" s="116">
        <f>Table2[[#This Row],[Hourly Rate             (no less than $13.71, no more than $20.00)]]</f>
        <v>0</v>
      </c>
      <c r="I70" s="84">
        <v>0</v>
      </c>
      <c r="J70" s="117">
        <f t="shared" ref="J70:J106" si="10">20-H70</f>
        <v>20</v>
      </c>
      <c r="K70" s="117" t="str">
        <f t="shared" ref="K70:K101" si="11">IF(AND(J70&lt;=3.99,L77&gt;(-100)),J70,"$4.00")</f>
        <v>$4.00</v>
      </c>
      <c r="L70" s="133" t="str">
        <f t="shared" ref="L70:L101" si="12">IF(OR(H70&gt;19.99,H70&lt;13.71),"0",K70*I70)</f>
        <v>0</v>
      </c>
      <c r="M70" s="109">
        <f>Table2[[#This Row],[Regular Worked Hours (Excludes OT and nonworked STAT)]]+Table214[[#This Row],[Regular Worked Hours (Excludes OT and nonworked STAT)]]</f>
        <v>0</v>
      </c>
    </row>
    <row r="71" spans="1:13" s="110" customFormat="1" ht="30.75" customHeight="1" x14ac:dyDescent="0.25">
      <c r="A71" s="115">
        <f>'Information Sheet-COMPLETE 1st'!A78</f>
        <v>0</v>
      </c>
      <c r="B71" s="109">
        <f>'Information Sheet-COMPLETE 1st'!B78</f>
        <v>0</v>
      </c>
      <c r="C71" s="2"/>
      <c r="D71" s="7">
        <f>Table2[[#This Row],[Employee''s Essential Occupation ]]</f>
        <v>0</v>
      </c>
      <c r="E71" s="118">
        <f t="shared" ref="E71:F86" si="13">E70</f>
        <v>1</v>
      </c>
      <c r="F71" s="118">
        <f t="shared" si="13"/>
        <v>0</v>
      </c>
      <c r="G71" s="82"/>
      <c r="H71" s="116">
        <f>Table2[[#This Row],[Hourly Rate             (no less than $13.71, no more than $20.00)]]</f>
        <v>0</v>
      </c>
      <c r="I71" s="84">
        <v>0</v>
      </c>
      <c r="J71" s="117">
        <f t="shared" si="10"/>
        <v>20</v>
      </c>
      <c r="K71" s="117" t="str">
        <f t="shared" si="11"/>
        <v>$4.00</v>
      </c>
      <c r="L71" s="133" t="str">
        <f t="shared" si="12"/>
        <v>0</v>
      </c>
      <c r="M71" s="109">
        <f>Table2[[#This Row],[Regular Worked Hours (Excludes OT and nonworked STAT)]]+Table214[[#This Row],[Regular Worked Hours (Excludes OT and nonworked STAT)]]</f>
        <v>0</v>
      </c>
    </row>
    <row r="72" spans="1:13" s="110" customFormat="1" ht="30.75" customHeight="1" x14ac:dyDescent="0.25">
      <c r="A72" s="115">
        <f>'Information Sheet-COMPLETE 1st'!A79</f>
        <v>0</v>
      </c>
      <c r="B72" s="109">
        <f>'Information Sheet-COMPLETE 1st'!B79</f>
        <v>0</v>
      </c>
      <c r="C72" s="2"/>
      <c r="D72" s="7">
        <f>Table2[[#This Row],[Employee''s Essential Occupation ]]</f>
        <v>0</v>
      </c>
      <c r="E72" s="118">
        <f t="shared" si="13"/>
        <v>1</v>
      </c>
      <c r="F72" s="118">
        <f t="shared" si="13"/>
        <v>0</v>
      </c>
      <c r="G72" s="82"/>
      <c r="H72" s="116">
        <f>Table2[[#This Row],[Hourly Rate             (no less than $13.71, no more than $20.00)]]</f>
        <v>0</v>
      </c>
      <c r="I72" s="84">
        <v>0</v>
      </c>
      <c r="J72" s="117">
        <f t="shared" si="10"/>
        <v>20</v>
      </c>
      <c r="K72" s="117" t="str">
        <f t="shared" si="11"/>
        <v>$4.00</v>
      </c>
      <c r="L72" s="133" t="str">
        <f t="shared" si="12"/>
        <v>0</v>
      </c>
      <c r="M72" s="109">
        <f>Table2[[#This Row],[Regular Worked Hours (Excludes OT and nonworked STAT)]]+Table214[[#This Row],[Regular Worked Hours (Excludes OT and nonworked STAT)]]</f>
        <v>0</v>
      </c>
    </row>
    <row r="73" spans="1:13" s="110" customFormat="1" ht="30.75" customHeight="1" x14ac:dyDescent="0.25">
      <c r="A73" s="115">
        <f>'Information Sheet-COMPLETE 1st'!A80</f>
        <v>0</v>
      </c>
      <c r="B73" s="109">
        <f>'Information Sheet-COMPLETE 1st'!B80</f>
        <v>0</v>
      </c>
      <c r="C73" s="2"/>
      <c r="D73" s="7">
        <f>Table2[[#This Row],[Employee''s Essential Occupation ]]</f>
        <v>0</v>
      </c>
      <c r="E73" s="118">
        <f t="shared" si="13"/>
        <v>1</v>
      </c>
      <c r="F73" s="118">
        <f t="shared" si="13"/>
        <v>0</v>
      </c>
      <c r="G73" s="82"/>
      <c r="H73" s="116">
        <f>Table2[[#This Row],[Hourly Rate             (no less than $13.71, no more than $20.00)]]</f>
        <v>0</v>
      </c>
      <c r="I73" s="84">
        <v>0</v>
      </c>
      <c r="J73" s="117">
        <f t="shared" si="10"/>
        <v>20</v>
      </c>
      <c r="K73" s="117" t="str">
        <f t="shared" si="11"/>
        <v>$4.00</v>
      </c>
      <c r="L73" s="133" t="str">
        <f t="shared" si="12"/>
        <v>0</v>
      </c>
      <c r="M73" s="109">
        <f>Table2[[#This Row],[Regular Worked Hours (Excludes OT and nonworked STAT)]]+Table214[[#This Row],[Regular Worked Hours (Excludes OT and nonworked STAT)]]</f>
        <v>0</v>
      </c>
    </row>
    <row r="74" spans="1:13" s="110" customFormat="1" ht="30.75" customHeight="1" x14ac:dyDescent="0.25">
      <c r="A74" s="115">
        <f>'Information Sheet-COMPLETE 1st'!A81</f>
        <v>0</v>
      </c>
      <c r="B74" s="109">
        <f>'Information Sheet-COMPLETE 1st'!B81</f>
        <v>0</v>
      </c>
      <c r="C74" s="2"/>
      <c r="D74" s="7">
        <f>Table2[[#This Row],[Employee''s Essential Occupation ]]</f>
        <v>0</v>
      </c>
      <c r="E74" s="118">
        <f t="shared" si="13"/>
        <v>1</v>
      </c>
      <c r="F74" s="118">
        <f t="shared" si="13"/>
        <v>0</v>
      </c>
      <c r="G74" s="82"/>
      <c r="H74" s="116">
        <f>Table2[[#This Row],[Hourly Rate             (no less than $13.71, no more than $20.00)]]</f>
        <v>0</v>
      </c>
      <c r="I74" s="84">
        <v>0</v>
      </c>
      <c r="J74" s="117">
        <f t="shared" si="10"/>
        <v>20</v>
      </c>
      <c r="K74" s="117" t="str">
        <f t="shared" si="11"/>
        <v>$4.00</v>
      </c>
      <c r="L74" s="133" t="str">
        <f t="shared" si="12"/>
        <v>0</v>
      </c>
      <c r="M74" s="109">
        <f>Table2[[#This Row],[Regular Worked Hours (Excludes OT and nonworked STAT)]]+Table214[[#This Row],[Regular Worked Hours (Excludes OT and nonworked STAT)]]</f>
        <v>0</v>
      </c>
    </row>
    <row r="75" spans="1:13" s="110" customFormat="1" ht="30.75" customHeight="1" x14ac:dyDescent="0.25">
      <c r="A75" s="115">
        <f>'Information Sheet-COMPLETE 1st'!A82</f>
        <v>0</v>
      </c>
      <c r="B75" s="109">
        <f>'Information Sheet-COMPLETE 1st'!B82</f>
        <v>0</v>
      </c>
      <c r="C75" s="2"/>
      <c r="D75" s="7">
        <f>Table2[[#This Row],[Employee''s Essential Occupation ]]</f>
        <v>0</v>
      </c>
      <c r="E75" s="118">
        <f t="shared" si="13"/>
        <v>1</v>
      </c>
      <c r="F75" s="118">
        <f t="shared" si="13"/>
        <v>0</v>
      </c>
      <c r="G75" s="82"/>
      <c r="H75" s="116">
        <f>Table2[[#This Row],[Hourly Rate             (no less than $13.71, no more than $20.00)]]</f>
        <v>0</v>
      </c>
      <c r="I75" s="84">
        <v>0</v>
      </c>
      <c r="J75" s="117">
        <f t="shared" si="10"/>
        <v>20</v>
      </c>
      <c r="K75" s="117" t="str">
        <f t="shared" si="11"/>
        <v>$4.00</v>
      </c>
      <c r="L75" s="133" t="str">
        <f t="shared" si="12"/>
        <v>0</v>
      </c>
      <c r="M75" s="109">
        <f>Table2[[#This Row],[Regular Worked Hours (Excludes OT and nonworked STAT)]]+Table214[[#This Row],[Regular Worked Hours (Excludes OT and nonworked STAT)]]</f>
        <v>0</v>
      </c>
    </row>
    <row r="76" spans="1:13" s="110" customFormat="1" ht="30.75" customHeight="1" x14ac:dyDescent="0.25">
      <c r="A76" s="115">
        <f>'Information Sheet-COMPLETE 1st'!A83</f>
        <v>0</v>
      </c>
      <c r="B76" s="109">
        <f>'Information Sheet-COMPLETE 1st'!B83</f>
        <v>0</v>
      </c>
      <c r="C76" s="2"/>
      <c r="D76" s="7">
        <f>Table2[[#This Row],[Employee''s Essential Occupation ]]</f>
        <v>0</v>
      </c>
      <c r="E76" s="118">
        <f t="shared" si="13"/>
        <v>1</v>
      </c>
      <c r="F76" s="118">
        <f t="shared" si="13"/>
        <v>0</v>
      </c>
      <c r="G76" s="82"/>
      <c r="H76" s="116">
        <f>Table2[[#This Row],[Hourly Rate             (no less than $13.71, no more than $20.00)]]</f>
        <v>0</v>
      </c>
      <c r="I76" s="84">
        <v>0</v>
      </c>
      <c r="J76" s="117">
        <f t="shared" si="10"/>
        <v>20</v>
      </c>
      <c r="K76" s="117" t="str">
        <f t="shared" si="11"/>
        <v>$4.00</v>
      </c>
      <c r="L76" s="133" t="str">
        <f t="shared" si="12"/>
        <v>0</v>
      </c>
      <c r="M76" s="109">
        <f>Table2[[#This Row],[Regular Worked Hours (Excludes OT and nonworked STAT)]]+Table214[[#This Row],[Regular Worked Hours (Excludes OT and nonworked STAT)]]</f>
        <v>0</v>
      </c>
    </row>
    <row r="77" spans="1:13" s="110" customFormat="1" ht="30.75" customHeight="1" x14ac:dyDescent="0.25">
      <c r="A77" s="115">
        <f>'Information Sheet-COMPLETE 1st'!A84</f>
        <v>0</v>
      </c>
      <c r="B77" s="109">
        <f>'Information Sheet-COMPLETE 1st'!B84</f>
        <v>0</v>
      </c>
      <c r="C77" s="2"/>
      <c r="D77" s="7">
        <f>Table2[[#This Row],[Employee''s Essential Occupation ]]</f>
        <v>0</v>
      </c>
      <c r="E77" s="118">
        <f t="shared" si="13"/>
        <v>1</v>
      </c>
      <c r="F77" s="118">
        <f t="shared" si="13"/>
        <v>0</v>
      </c>
      <c r="G77" s="82"/>
      <c r="H77" s="116">
        <f>Table2[[#This Row],[Hourly Rate             (no less than $13.71, no more than $20.00)]]</f>
        <v>0</v>
      </c>
      <c r="I77" s="84">
        <v>0</v>
      </c>
      <c r="J77" s="117">
        <f t="shared" si="10"/>
        <v>20</v>
      </c>
      <c r="K77" s="117" t="str">
        <f t="shared" si="11"/>
        <v>$4.00</v>
      </c>
      <c r="L77" s="133" t="str">
        <f t="shared" si="12"/>
        <v>0</v>
      </c>
      <c r="M77" s="109">
        <f>Table2[[#This Row],[Regular Worked Hours (Excludes OT and nonworked STAT)]]+Table214[[#This Row],[Regular Worked Hours (Excludes OT and nonworked STAT)]]</f>
        <v>0</v>
      </c>
    </row>
    <row r="78" spans="1:13" s="110" customFormat="1" ht="30.75" customHeight="1" x14ac:dyDescent="0.25">
      <c r="A78" s="115">
        <f>'Information Sheet-COMPLETE 1st'!A85</f>
        <v>0</v>
      </c>
      <c r="B78" s="109">
        <f>'Information Sheet-COMPLETE 1st'!B85</f>
        <v>0</v>
      </c>
      <c r="C78" s="2"/>
      <c r="D78" s="7">
        <f>Table2[[#This Row],[Employee''s Essential Occupation ]]</f>
        <v>0</v>
      </c>
      <c r="E78" s="118">
        <f t="shared" si="13"/>
        <v>1</v>
      </c>
      <c r="F78" s="118">
        <f t="shared" si="13"/>
        <v>0</v>
      </c>
      <c r="G78" s="82"/>
      <c r="H78" s="116">
        <f>Table2[[#This Row],[Hourly Rate             (no less than $13.71, no more than $20.00)]]</f>
        <v>0</v>
      </c>
      <c r="I78" s="84">
        <v>0</v>
      </c>
      <c r="J78" s="117">
        <f t="shared" si="10"/>
        <v>20</v>
      </c>
      <c r="K78" s="117" t="str">
        <f t="shared" si="11"/>
        <v>$4.00</v>
      </c>
      <c r="L78" s="133" t="str">
        <f t="shared" si="12"/>
        <v>0</v>
      </c>
      <c r="M78" s="109">
        <f>Table2[[#This Row],[Regular Worked Hours (Excludes OT and nonworked STAT)]]+Table214[[#This Row],[Regular Worked Hours (Excludes OT and nonworked STAT)]]</f>
        <v>0</v>
      </c>
    </row>
    <row r="79" spans="1:13" s="110" customFormat="1" ht="30.75" customHeight="1" x14ac:dyDescent="0.25">
      <c r="A79" s="115">
        <f>'Information Sheet-COMPLETE 1st'!A86</f>
        <v>0</v>
      </c>
      <c r="B79" s="109">
        <f>'Information Sheet-COMPLETE 1st'!B86</f>
        <v>0</v>
      </c>
      <c r="C79" s="2"/>
      <c r="D79" s="7">
        <f>Table2[[#This Row],[Employee''s Essential Occupation ]]</f>
        <v>0</v>
      </c>
      <c r="E79" s="118">
        <f t="shared" si="13"/>
        <v>1</v>
      </c>
      <c r="F79" s="118">
        <f t="shared" si="13"/>
        <v>0</v>
      </c>
      <c r="G79" s="82"/>
      <c r="H79" s="116">
        <f>Table2[[#This Row],[Hourly Rate             (no less than $13.71, no more than $20.00)]]</f>
        <v>0</v>
      </c>
      <c r="I79" s="84">
        <v>0</v>
      </c>
      <c r="J79" s="117">
        <f t="shared" si="10"/>
        <v>20</v>
      </c>
      <c r="K79" s="117" t="str">
        <f t="shared" si="11"/>
        <v>$4.00</v>
      </c>
      <c r="L79" s="133" t="str">
        <f t="shared" si="12"/>
        <v>0</v>
      </c>
      <c r="M79" s="109">
        <f>Table2[[#This Row],[Regular Worked Hours (Excludes OT and nonworked STAT)]]+Table214[[#This Row],[Regular Worked Hours (Excludes OT and nonworked STAT)]]</f>
        <v>0</v>
      </c>
    </row>
    <row r="80" spans="1:13" s="110" customFormat="1" ht="30.75" customHeight="1" x14ac:dyDescent="0.25">
      <c r="A80" s="115">
        <f>'Information Sheet-COMPLETE 1st'!A87</f>
        <v>0</v>
      </c>
      <c r="B80" s="109">
        <f>'Information Sheet-COMPLETE 1st'!B87</f>
        <v>0</v>
      </c>
      <c r="C80" s="2"/>
      <c r="D80" s="7">
        <f>Table2[[#This Row],[Employee''s Essential Occupation ]]</f>
        <v>0</v>
      </c>
      <c r="E80" s="118">
        <f t="shared" si="13"/>
        <v>1</v>
      </c>
      <c r="F80" s="118">
        <f t="shared" si="13"/>
        <v>0</v>
      </c>
      <c r="G80" s="82"/>
      <c r="H80" s="116">
        <f>Table2[[#This Row],[Hourly Rate             (no less than $13.71, no more than $20.00)]]</f>
        <v>0</v>
      </c>
      <c r="I80" s="84">
        <v>0</v>
      </c>
      <c r="J80" s="117">
        <f t="shared" si="10"/>
        <v>20</v>
      </c>
      <c r="K80" s="117" t="str">
        <f t="shared" si="11"/>
        <v>$4.00</v>
      </c>
      <c r="L80" s="133" t="str">
        <f t="shared" si="12"/>
        <v>0</v>
      </c>
      <c r="M80" s="109">
        <f>Table2[[#This Row],[Regular Worked Hours (Excludes OT and nonworked STAT)]]+Table214[[#This Row],[Regular Worked Hours (Excludes OT and nonworked STAT)]]</f>
        <v>0</v>
      </c>
    </row>
    <row r="81" spans="1:13" s="110" customFormat="1" ht="30.75" customHeight="1" x14ac:dyDescent="0.25">
      <c r="A81" s="115">
        <f>'Information Sheet-COMPLETE 1st'!A88</f>
        <v>0</v>
      </c>
      <c r="B81" s="109">
        <f>'Information Sheet-COMPLETE 1st'!B88</f>
        <v>0</v>
      </c>
      <c r="C81" s="2"/>
      <c r="D81" s="7">
        <f>Table2[[#This Row],[Employee''s Essential Occupation ]]</f>
        <v>0</v>
      </c>
      <c r="E81" s="118">
        <f t="shared" si="13"/>
        <v>1</v>
      </c>
      <c r="F81" s="118">
        <f t="shared" si="13"/>
        <v>0</v>
      </c>
      <c r="G81" s="82"/>
      <c r="H81" s="116">
        <f>Table2[[#This Row],[Hourly Rate             (no less than $13.71, no more than $20.00)]]</f>
        <v>0</v>
      </c>
      <c r="I81" s="84">
        <v>0</v>
      </c>
      <c r="J81" s="117">
        <f t="shared" si="10"/>
        <v>20</v>
      </c>
      <c r="K81" s="117" t="str">
        <f t="shared" si="11"/>
        <v>$4.00</v>
      </c>
      <c r="L81" s="133" t="str">
        <f t="shared" si="12"/>
        <v>0</v>
      </c>
      <c r="M81" s="109">
        <f>Table2[[#This Row],[Regular Worked Hours (Excludes OT and nonworked STAT)]]+Table214[[#This Row],[Regular Worked Hours (Excludes OT and nonworked STAT)]]</f>
        <v>0</v>
      </c>
    </row>
    <row r="82" spans="1:13" s="110" customFormat="1" ht="30.75" customHeight="1" x14ac:dyDescent="0.25">
      <c r="A82" s="115">
        <f>'Information Sheet-COMPLETE 1st'!A89</f>
        <v>0</v>
      </c>
      <c r="B82" s="109">
        <f>'Information Sheet-COMPLETE 1st'!B89</f>
        <v>0</v>
      </c>
      <c r="C82" s="2"/>
      <c r="D82" s="7">
        <f>Table2[[#This Row],[Employee''s Essential Occupation ]]</f>
        <v>0</v>
      </c>
      <c r="E82" s="118">
        <f t="shared" si="13"/>
        <v>1</v>
      </c>
      <c r="F82" s="118">
        <f t="shared" si="13"/>
        <v>0</v>
      </c>
      <c r="G82" s="82"/>
      <c r="H82" s="116">
        <f>Table2[[#This Row],[Hourly Rate             (no less than $13.71, no more than $20.00)]]</f>
        <v>0</v>
      </c>
      <c r="I82" s="84">
        <v>0</v>
      </c>
      <c r="J82" s="117">
        <f t="shared" si="10"/>
        <v>20</v>
      </c>
      <c r="K82" s="117" t="str">
        <f t="shared" si="11"/>
        <v>$4.00</v>
      </c>
      <c r="L82" s="133" t="str">
        <f t="shared" si="12"/>
        <v>0</v>
      </c>
      <c r="M82" s="109">
        <f>Table2[[#This Row],[Regular Worked Hours (Excludes OT and nonworked STAT)]]+Table214[[#This Row],[Regular Worked Hours (Excludes OT and nonworked STAT)]]</f>
        <v>0</v>
      </c>
    </row>
    <row r="83" spans="1:13" s="110" customFormat="1" ht="30.75" customHeight="1" x14ac:dyDescent="0.25">
      <c r="A83" s="115">
        <f>'Information Sheet-COMPLETE 1st'!A90</f>
        <v>0</v>
      </c>
      <c r="B83" s="109">
        <f>'Information Sheet-COMPLETE 1st'!B90</f>
        <v>0</v>
      </c>
      <c r="C83" s="2"/>
      <c r="D83" s="7">
        <f>Table2[[#This Row],[Employee''s Essential Occupation ]]</f>
        <v>0</v>
      </c>
      <c r="E83" s="118">
        <f t="shared" si="13"/>
        <v>1</v>
      </c>
      <c r="F83" s="118">
        <f t="shared" si="13"/>
        <v>0</v>
      </c>
      <c r="G83" s="82"/>
      <c r="H83" s="116">
        <f>Table2[[#This Row],[Hourly Rate             (no less than $13.71, no more than $20.00)]]</f>
        <v>0</v>
      </c>
      <c r="I83" s="84">
        <v>0</v>
      </c>
      <c r="J83" s="117">
        <f t="shared" si="10"/>
        <v>20</v>
      </c>
      <c r="K83" s="117" t="str">
        <f t="shared" si="11"/>
        <v>$4.00</v>
      </c>
      <c r="L83" s="133" t="str">
        <f t="shared" si="12"/>
        <v>0</v>
      </c>
      <c r="M83" s="109">
        <f>Table2[[#This Row],[Regular Worked Hours (Excludes OT and nonworked STAT)]]+Table214[[#This Row],[Regular Worked Hours (Excludes OT and nonworked STAT)]]</f>
        <v>0</v>
      </c>
    </row>
    <row r="84" spans="1:13" s="110" customFormat="1" ht="30.75" customHeight="1" x14ac:dyDescent="0.25">
      <c r="A84" s="115">
        <f>'Information Sheet-COMPLETE 1st'!A91</f>
        <v>0</v>
      </c>
      <c r="B84" s="109">
        <f>'Information Sheet-COMPLETE 1st'!B91</f>
        <v>0</v>
      </c>
      <c r="C84" s="2"/>
      <c r="D84" s="7">
        <f>Table2[[#This Row],[Employee''s Essential Occupation ]]</f>
        <v>0</v>
      </c>
      <c r="E84" s="118">
        <f t="shared" si="13"/>
        <v>1</v>
      </c>
      <c r="F84" s="118">
        <f t="shared" si="13"/>
        <v>0</v>
      </c>
      <c r="G84" s="82"/>
      <c r="H84" s="116">
        <f>Table2[[#This Row],[Hourly Rate             (no less than $13.71, no more than $20.00)]]</f>
        <v>0</v>
      </c>
      <c r="I84" s="84">
        <v>0</v>
      </c>
      <c r="J84" s="117">
        <f t="shared" si="10"/>
        <v>20</v>
      </c>
      <c r="K84" s="117" t="str">
        <f t="shared" si="11"/>
        <v>$4.00</v>
      </c>
      <c r="L84" s="133" t="str">
        <f t="shared" si="12"/>
        <v>0</v>
      </c>
      <c r="M84" s="109">
        <f>Table2[[#This Row],[Regular Worked Hours (Excludes OT and nonworked STAT)]]+Table214[[#This Row],[Regular Worked Hours (Excludes OT and nonworked STAT)]]</f>
        <v>0</v>
      </c>
    </row>
    <row r="85" spans="1:13" s="110" customFormat="1" ht="30.75" customHeight="1" x14ac:dyDescent="0.25">
      <c r="A85" s="115">
        <f>'Information Sheet-COMPLETE 1st'!A92</f>
        <v>0</v>
      </c>
      <c r="B85" s="109">
        <f>'Information Sheet-COMPLETE 1st'!B92</f>
        <v>0</v>
      </c>
      <c r="C85" s="2"/>
      <c r="D85" s="7">
        <f>Table2[[#This Row],[Employee''s Essential Occupation ]]</f>
        <v>0</v>
      </c>
      <c r="E85" s="118">
        <f t="shared" si="13"/>
        <v>1</v>
      </c>
      <c r="F85" s="118">
        <f t="shared" si="13"/>
        <v>0</v>
      </c>
      <c r="G85" s="82"/>
      <c r="H85" s="116">
        <f>Table2[[#This Row],[Hourly Rate             (no less than $13.71, no more than $20.00)]]</f>
        <v>0</v>
      </c>
      <c r="I85" s="84">
        <v>0</v>
      </c>
      <c r="J85" s="117">
        <f t="shared" si="10"/>
        <v>20</v>
      </c>
      <c r="K85" s="117" t="str">
        <f t="shared" si="11"/>
        <v>$4.00</v>
      </c>
      <c r="L85" s="133" t="str">
        <f t="shared" si="12"/>
        <v>0</v>
      </c>
      <c r="M85" s="109">
        <f>Table2[[#This Row],[Regular Worked Hours (Excludes OT and nonworked STAT)]]+Table214[[#This Row],[Regular Worked Hours (Excludes OT and nonworked STAT)]]</f>
        <v>0</v>
      </c>
    </row>
    <row r="86" spans="1:13" s="110" customFormat="1" ht="30.75" customHeight="1" x14ac:dyDescent="0.25">
      <c r="A86" s="115">
        <f>'Information Sheet-COMPLETE 1st'!A93</f>
        <v>0</v>
      </c>
      <c r="B86" s="109">
        <f>'Information Sheet-COMPLETE 1st'!B93</f>
        <v>0</v>
      </c>
      <c r="C86" s="2"/>
      <c r="D86" s="7">
        <f>Table2[[#This Row],[Employee''s Essential Occupation ]]</f>
        <v>0</v>
      </c>
      <c r="E86" s="118">
        <f t="shared" si="13"/>
        <v>1</v>
      </c>
      <c r="F86" s="118">
        <f t="shared" si="13"/>
        <v>0</v>
      </c>
      <c r="G86" s="82"/>
      <c r="H86" s="116">
        <f>Table2[[#This Row],[Hourly Rate             (no less than $13.71, no more than $20.00)]]</f>
        <v>0</v>
      </c>
      <c r="I86" s="84">
        <v>0</v>
      </c>
      <c r="J86" s="117">
        <f t="shared" si="10"/>
        <v>20</v>
      </c>
      <c r="K86" s="117" t="str">
        <f t="shared" si="11"/>
        <v>$4.00</v>
      </c>
      <c r="L86" s="133" t="str">
        <f t="shared" si="12"/>
        <v>0</v>
      </c>
      <c r="M86" s="109">
        <f>Table2[[#This Row],[Regular Worked Hours (Excludes OT and nonworked STAT)]]+Table214[[#This Row],[Regular Worked Hours (Excludes OT and nonworked STAT)]]</f>
        <v>0</v>
      </c>
    </row>
    <row r="87" spans="1:13" s="110" customFormat="1" ht="30.75" customHeight="1" x14ac:dyDescent="0.25">
      <c r="A87" s="115">
        <f>'Information Sheet-COMPLETE 1st'!A94</f>
        <v>0</v>
      </c>
      <c r="B87" s="109">
        <f>'Information Sheet-COMPLETE 1st'!B94</f>
        <v>0</v>
      </c>
      <c r="C87" s="2"/>
      <c r="D87" s="7">
        <f>Table2[[#This Row],[Employee''s Essential Occupation ]]</f>
        <v>0</v>
      </c>
      <c r="E87" s="118">
        <f t="shared" ref="E87:F102" si="14">E86</f>
        <v>1</v>
      </c>
      <c r="F87" s="118">
        <f t="shared" si="14"/>
        <v>0</v>
      </c>
      <c r="G87" s="82"/>
      <c r="H87" s="116">
        <f>Table2[[#This Row],[Hourly Rate             (no less than $13.71, no more than $20.00)]]</f>
        <v>0</v>
      </c>
      <c r="I87" s="84">
        <v>0</v>
      </c>
      <c r="J87" s="117">
        <f t="shared" si="10"/>
        <v>20</v>
      </c>
      <c r="K87" s="117" t="str">
        <f t="shared" si="11"/>
        <v>$4.00</v>
      </c>
      <c r="L87" s="133" t="str">
        <f t="shared" si="12"/>
        <v>0</v>
      </c>
      <c r="M87" s="109">
        <f>Table2[[#This Row],[Regular Worked Hours (Excludes OT and nonworked STAT)]]+Table214[[#This Row],[Regular Worked Hours (Excludes OT and nonworked STAT)]]</f>
        <v>0</v>
      </c>
    </row>
    <row r="88" spans="1:13" s="110" customFormat="1" ht="30.75" customHeight="1" x14ac:dyDescent="0.25">
      <c r="A88" s="115">
        <f>'Information Sheet-COMPLETE 1st'!A95</f>
        <v>0</v>
      </c>
      <c r="B88" s="109">
        <f>'Information Sheet-COMPLETE 1st'!B95</f>
        <v>0</v>
      </c>
      <c r="C88" s="2"/>
      <c r="D88" s="7">
        <f>Table2[[#This Row],[Employee''s Essential Occupation ]]</f>
        <v>0</v>
      </c>
      <c r="E88" s="118">
        <f t="shared" si="14"/>
        <v>1</v>
      </c>
      <c r="F88" s="118">
        <f t="shared" si="14"/>
        <v>0</v>
      </c>
      <c r="G88" s="82"/>
      <c r="H88" s="116">
        <f>Table2[[#This Row],[Hourly Rate             (no less than $13.71, no more than $20.00)]]</f>
        <v>0</v>
      </c>
      <c r="I88" s="84">
        <v>0</v>
      </c>
      <c r="J88" s="117">
        <f t="shared" si="10"/>
        <v>20</v>
      </c>
      <c r="K88" s="117" t="str">
        <f t="shared" si="11"/>
        <v>$4.00</v>
      </c>
      <c r="L88" s="133" t="str">
        <f t="shared" si="12"/>
        <v>0</v>
      </c>
      <c r="M88" s="109">
        <f>Table2[[#This Row],[Regular Worked Hours (Excludes OT and nonworked STAT)]]+Table214[[#This Row],[Regular Worked Hours (Excludes OT and nonworked STAT)]]</f>
        <v>0</v>
      </c>
    </row>
    <row r="89" spans="1:13" s="110" customFormat="1" ht="30.75" customHeight="1" x14ac:dyDescent="0.25">
      <c r="A89" s="115">
        <f>'Information Sheet-COMPLETE 1st'!A96</f>
        <v>0</v>
      </c>
      <c r="B89" s="109">
        <f>'Information Sheet-COMPLETE 1st'!B96</f>
        <v>0</v>
      </c>
      <c r="C89" s="2"/>
      <c r="D89" s="7">
        <f>Table2[[#This Row],[Employee''s Essential Occupation ]]</f>
        <v>0</v>
      </c>
      <c r="E89" s="118">
        <f t="shared" si="14"/>
        <v>1</v>
      </c>
      <c r="F89" s="118">
        <f t="shared" si="14"/>
        <v>0</v>
      </c>
      <c r="G89" s="82"/>
      <c r="H89" s="116">
        <f>Table2[[#This Row],[Hourly Rate             (no less than $13.71, no more than $20.00)]]</f>
        <v>0</v>
      </c>
      <c r="I89" s="84">
        <v>0</v>
      </c>
      <c r="J89" s="117">
        <f t="shared" si="10"/>
        <v>20</v>
      </c>
      <c r="K89" s="117" t="str">
        <f t="shared" si="11"/>
        <v>$4.00</v>
      </c>
      <c r="L89" s="133" t="str">
        <f t="shared" si="12"/>
        <v>0</v>
      </c>
      <c r="M89" s="109">
        <f>Table2[[#This Row],[Regular Worked Hours (Excludes OT and nonworked STAT)]]+Table214[[#This Row],[Regular Worked Hours (Excludes OT and nonworked STAT)]]</f>
        <v>0</v>
      </c>
    </row>
    <row r="90" spans="1:13" s="110" customFormat="1" ht="30.75" customHeight="1" x14ac:dyDescent="0.25">
      <c r="A90" s="115">
        <f>'Information Sheet-COMPLETE 1st'!A97</f>
        <v>0</v>
      </c>
      <c r="B90" s="109">
        <f>'Information Sheet-COMPLETE 1st'!B97</f>
        <v>0</v>
      </c>
      <c r="C90" s="2"/>
      <c r="D90" s="7">
        <f>Table2[[#This Row],[Employee''s Essential Occupation ]]</f>
        <v>0</v>
      </c>
      <c r="E90" s="118">
        <f t="shared" si="14"/>
        <v>1</v>
      </c>
      <c r="F90" s="118">
        <f t="shared" si="14"/>
        <v>0</v>
      </c>
      <c r="G90" s="82"/>
      <c r="H90" s="116">
        <f>Table2[[#This Row],[Hourly Rate             (no less than $13.71, no more than $20.00)]]</f>
        <v>0</v>
      </c>
      <c r="I90" s="84">
        <v>0</v>
      </c>
      <c r="J90" s="117">
        <f t="shared" si="10"/>
        <v>20</v>
      </c>
      <c r="K90" s="117" t="str">
        <f t="shared" si="11"/>
        <v>$4.00</v>
      </c>
      <c r="L90" s="133" t="str">
        <f t="shared" si="12"/>
        <v>0</v>
      </c>
      <c r="M90" s="109">
        <f>Table2[[#This Row],[Regular Worked Hours (Excludes OT and nonworked STAT)]]+Table214[[#This Row],[Regular Worked Hours (Excludes OT and nonworked STAT)]]</f>
        <v>0</v>
      </c>
    </row>
    <row r="91" spans="1:13" s="110" customFormat="1" ht="30.75" customHeight="1" x14ac:dyDescent="0.25">
      <c r="A91" s="115">
        <f>'Information Sheet-COMPLETE 1st'!A98</f>
        <v>0</v>
      </c>
      <c r="B91" s="109">
        <f>'Information Sheet-COMPLETE 1st'!B98</f>
        <v>0</v>
      </c>
      <c r="C91" s="2"/>
      <c r="D91" s="7">
        <f>Table2[[#This Row],[Employee''s Essential Occupation ]]</f>
        <v>0</v>
      </c>
      <c r="E91" s="118">
        <f t="shared" si="14"/>
        <v>1</v>
      </c>
      <c r="F91" s="118">
        <f t="shared" si="14"/>
        <v>0</v>
      </c>
      <c r="G91" s="82"/>
      <c r="H91" s="116">
        <f>Table2[[#This Row],[Hourly Rate             (no less than $13.71, no more than $20.00)]]</f>
        <v>0</v>
      </c>
      <c r="I91" s="84">
        <v>0</v>
      </c>
      <c r="J91" s="117">
        <f t="shared" si="10"/>
        <v>20</v>
      </c>
      <c r="K91" s="117" t="str">
        <f t="shared" si="11"/>
        <v>$4.00</v>
      </c>
      <c r="L91" s="133" t="str">
        <f t="shared" si="12"/>
        <v>0</v>
      </c>
      <c r="M91" s="109">
        <f>Table2[[#This Row],[Regular Worked Hours (Excludes OT and nonworked STAT)]]+Table214[[#This Row],[Regular Worked Hours (Excludes OT and nonworked STAT)]]</f>
        <v>0</v>
      </c>
    </row>
    <row r="92" spans="1:13" s="110" customFormat="1" ht="30.75" customHeight="1" x14ac:dyDescent="0.25">
      <c r="A92" s="115">
        <f>'Information Sheet-COMPLETE 1st'!A99</f>
        <v>0</v>
      </c>
      <c r="B92" s="109">
        <f>'Information Sheet-COMPLETE 1st'!B99</f>
        <v>0</v>
      </c>
      <c r="C92" s="2"/>
      <c r="D92" s="7">
        <f>Table2[[#This Row],[Employee''s Essential Occupation ]]</f>
        <v>0</v>
      </c>
      <c r="E92" s="118">
        <f t="shared" si="14"/>
        <v>1</v>
      </c>
      <c r="F92" s="118">
        <f t="shared" si="14"/>
        <v>0</v>
      </c>
      <c r="G92" s="82"/>
      <c r="H92" s="116">
        <f>Table2[[#This Row],[Hourly Rate             (no less than $13.71, no more than $20.00)]]</f>
        <v>0</v>
      </c>
      <c r="I92" s="84">
        <v>0</v>
      </c>
      <c r="J92" s="117">
        <f t="shared" si="10"/>
        <v>20</v>
      </c>
      <c r="K92" s="117" t="str">
        <f t="shared" si="11"/>
        <v>$4.00</v>
      </c>
      <c r="L92" s="133" t="str">
        <f t="shared" si="12"/>
        <v>0</v>
      </c>
      <c r="M92" s="109">
        <f>Table2[[#This Row],[Regular Worked Hours (Excludes OT and nonworked STAT)]]+Table214[[#This Row],[Regular Worked Hours (Excludes OT and nonworked STAT)]]</f>
        <v>0</v>
      </c>
    </row>
    <row r="93" spans="1:13" s="110" customFormat="1" ht="30.75" customHeight="1" x14ac:dyDescent="0.25">
      <c r="A93" s="115">
        <f>'Information Sheet-COMPLETE 1st'!A100</f>
        <v>0</v>
      </c>
      <c r="B93" s="109">
        <f>'Information Sheet-COMPLETE 1st'!B100</f>
        <v>0</v>
      </c>
      <c r="C93" s="2"/>
      <c r="D93" s="7">
        <f>Table2[[#This Row],[Employee''s Essential Occupation ]]</f>
        <v>0</v>
      </c>
      <c r="E93" s="118">
        <f t="shared" si="14"/>
        <v>1</v>
      </c>
      <c r="F93" s="118">
        <f t="shared" si="14"/>
        <v>0</v>
      </c>
      <c r="G93" s="82"/>
      <c r="H93" s="116">
        <f>Table2[[#This Row],[Hourly Rate             (no less than $13.71, no more than $20.00)]]</f>
        <v>0</v>
      </c>
      <c r="I93" s="84">
        <v>0</v>
      </c>
      <c r="J93" s="117">
        <f t="shared" si="10"/>
        <v>20</v>
      </c>
      <c r="K93" s="117" t="str">
        <f t="shared" si="11"/>
        <v>$4.00</v>
      </c>
      <c r="L93" s="133" t="str">
        <f t="shared" si="12"/>
        <v>0</v>
      </c>
      <c r="M93" s="109">
        <f>Table2[[#This Row],[Regular Worked Hours (Excludes OT and nonworked STAT)]]+Table214[[#This Row],[Regular Worked Hours (Excludes OT and nonworked STAT)]]</f>
        <v>0</v>
      </c>
    </row>
    <row r="94" spans="1:13" s="110" customFormat="1" ht="30.75" customHeight="1" x14ac:dyDescent="0.25">
      <c r="A94" s="115">
        <f>'Information Sheet-COMPLETE 1st'!A101</f>
        <v>0</v>
      </c>
      <c r="B94" s="109">
        <f>'Information Sheet-COMPLETE 1st'!B101</f>
        <v>0</v>
      </c>
      <c r="C94" s="2"/>
      <c r="D94" s="7">
        <f>Table2[[#This Row],[Employee''s Essential Occupation ]]</f>
        <v>0</v>
      </c>
      <c r="E94" s="118">
        <f t="shared" si="14"/>
        <v>1</v>
      </c>
      <c r="F94" s="118">
        <f t="shared" si="14"/>
        <v>0</v>
      </c>
      <c r="G94" s="82"/>
      <c r="H94" s="116">
        <f>Table2[[#This Row],[Hourly Rate             (no less than $13.71, no more than $20.00)]]</f>
        <v>0</v>
      </c>
      <c r="I94" s="84">
        <v>0</v>
      </c>
      <c r="J94" s="117">
        <f t="shared" si="10"/>
        <v>20</v>
      </c>
      <c r="K94" s="117" t="str">
        <f t="shared" si="11"/>
        <v>$4.00</v>
      </c>
      <c r="L94" s="133" t="str">
        <f t="shared" si="12"/>
        <v>0</v>
      </c>
      <c r="M94" s="109">
        <f>Table2[[#This Row],[Regular Worked Hours (Excludes OT and nonworked STAT)]]+Table214[[#This Row],[Regular Worked Hours (Excludes OT and nonworked STAT)]]</f>
        <v>0</v>
      </c>
    </row>
    <row r="95" spans="1:13" s="110" customFormat="1" ht="30.75" customHeight="1" x14ac:dyDescent="0.25">
      <c r="A95" s="115">
        <f>'Information Sheet-COMPLETE 1st'!A102</f>
        <v>0</v>
      </c>
      <c r="B95" s="109">
        <f>'Information Sheet-COMPLETE 1st'!B102</f>
        <v>0</v>
      </c>
      <c r="C95" s="2"/>
      <c r="D95" s="7">
        <f>Table2[[#This Row],[Employee''s Essential Occupation ]]</f>
        <v>0</v>
      </c>
      <c r="E95" s="118">
        <f t="shared" si="14"/>
        <v>1</v>
      </c>
      <c r="F95" s="118">
        <f t="shared" si="14"/>
        <v>0</v>
      </c>
      <c r="G95" s="82"/>
      <c r="H95" s="116">
        <f>Table2[[#This Row],[Hourly Rate             (no less than $13.71, no more than $20.00)]]</f>
        <v>0</v>
      </c>
      <c r="I95" s="84">
        <v>0</v>
      </c>
      <c r="J95" s="117">
        <f t="shared" si="10"/>
        <v>20</v>
      </c>
      <c r="K95" s="117" t="str">
        <f t="shared" si="11"/>
        <v>$4.00</v>
      </c>
      <c r="L95" s="133" t="str">
        <f t="shared" si="12"/>
        <v>0</v>
      </c>
      <c r="M95" s="109">
        <f>Table2[[#This Row],[Regular Worked Hours (Excludes OT and nonworked STAT)]]+Table214[[#This Row],[Regular Worked Hours (Excludes OT and nonworked STAT)]]</f>
        <v>0</v>
      </c>
    </row>
    <row r="96" spans="1:13" s="110" customFormat="1" ht="30.75" customHeight="1" x14ac:dyDescent="0.25">
      <c r="A96" s="115">
        <f>'Information Sheet-COMPLETE 1st'!A103</f>
        <v>0</v>
      </c>
      <c r="B96" s="109">
        <f>'Information Sheet-COMPLETE 1st'!B103</f>
        <v>0</v>
      </c>
      <c r="C96" s="2"/>
      <c r="D96" s="7">
        <f>Table2[[#This Row],[Employee''s Essential Occupation ]]</f>
        <v>0</v>
      </c>
      <c r="E96" s="118">
        <f t="shared" si="14"/>
        <v>1</v>
      </c>
      <c r="F96" s="118">
        <f t="shared" si="14"/>
        <v>0</v>
      </c>
      <c r="G96" s="82"/>
      <c r="H96" s="116">
        <f>Table2[[#This Row],[Hourly Rate             (no less than $13.71, no more than $20.00)]]</f>
        <v>0</v>
      </c>
      <c r="I96" s="84">
        <v>0</v>
      </c>
      <c r="J96" s="117">
        <f t="shared" si="10"/>
        <v>20</v>
      </c>
      <c r="K96" s="117" t="str">
        <f t="shared" si="11"/>
        <v>$4.00</v>
      </c>
      <c r="L96" s="133" t="str">
        <f t="shared" si="12"/>
        <v>0</v>
      </c>
      <c r="M96" s="109">
        <f>Table2[[#This Row],[Regular Worked Hours (Excludes OT and nonworked STAT)]]+Table214[[#This Row],[Regular Worked Hours (Excludes OT and nonworked STAT)]]</f>
        <v>0</v>
      </c>
    </row>
    <row r="97" spans="1:13" s="110" customFormat="1" ht="30.75" customHeight="1" x14ac:dyDescent="0.25">
      <c r="A97" s="115">
        <f>'Information Sheet-COMPLETE 1st'!A104</f>
        <v>0</v>
      </c>
      <c r="B97" s="109">
        <f>'Information Sheet-COMPLETE 1st'!B104</f>
        <v>0</v>
      </c>
      <c r="C97" s="2"/>
      <c r="D97" s="7">
        <f>Table2[[#This Row],[Employee''s Essential Occupation ]]</f>
        <v>0</v>
      </c>
      <c r="E97" s="118">
        <f t="shared" si="14"/>
        <v>1</v>
      </c>
      <c r="F97" s="118">
        <f t="shared" si="14"/>
        <v>0</v>
      </c>
      <c r="G97" s="82"/>
      <c r="H97" s="116">
        <f>Table2[[#This Row],[Hourly Rate             (no less than $13.71, no more than $20.00)]]</f>
        <v>0</v>
      </c>
      <c r="I97" s="84">
        <v>0</v>
      </c>
      <c r="J97" s="117">
        <f t="shared" si="10"/>
        <v>20</v>
      </c>
      <c r="K97" s="117" t="str">
        <f t="shared" si="11"/>
        <v>$4.00</v>
      </c>
      <c r="L97" s="133" t="str">
        <f t="shared" si="12"/>
        <v>0</v>
      </c>
      <c r="M97" s="109">
        <f>Table2[[#This Row],[Regular Worked Hours (Excludes OT and nonworked STAT)]]+Table214[[#This Row],[Regular Worked Hours (Excludes OT and nonworked STAT)]]</f>
        <v>0</v>
      </c>
    </row>
    <row r="98" spans="1:13" s="110" customFormat="1" ht="30.75" customHeight="1" x14ac:dyDescent="0.25">
      <c r="A98" s="115">
        <f>'Information Sheet-COMPLETE 1st'!A105</f>
        <v>0</v>
      </c>
      <c r="B98" s="109">
        <f>'Information Sheet-COMPLETE 1st'!B105</f>
        <v>0</v>
      </c>
      <c r="C98" s="2"/>
      <c r="D98" s="7">
        <f>Table2[[#This Row],[Employee''s Essential Occupation ]]</f>
        <v>0</v>
      </c>
      <c r="E98" s="118">
        <f t="shared" si="14"/>
        <v>1</v>
      </c>
      <c r="F98" s="118">
        <f t="shared" si="14"/>
        <v>0</v>
      </c>
      <c r="G98" s="82"/>
      <c r="H98" s="116">
        <f>Table2[[#This Row],[Hourly Rate             (no less than $13.71, no more than $20.00)]]</f>
        <v>0</v>
      </c>
      <c r="I98" s="84">
        <v>0</v>
      </c>
      <c r="J98" s="117">
        <f t="shared" si="10"/>
        <v>20</v>
      </c>
      <c r="K98" s="117" t="str">
        <f t="shared" si="11"/>
        <v>$4.00</v>
      </c>
      <c r="L98" s="133" t="str">
        <f t="shared" si="12"/>
        <v>0</v>
      </c>
      <c r="M98" s="109">
        <f>Table2[[#This Row],[Regular Worked Hours (Excludes OT and nonworked STAT)]]+Table214[[#This Row],[Regular Worked Hours (Excludes OT and nonworked STAT)]]</f>
        <v>0</v>
      </c>
    </row>
    <row r="99" spans="1:13" s="110" customFormat="1" ht="30.75" customHeight="1" x14ac:dyDescent="0.25">
      <c r="A99" s="115">
        <f>'Information Sheet-COMPLETE 1st'!A106</f>
        <v>0</v>
      </c>
      <c r="B99" s="109">
        <f>'Information Sheet-COMPLETE 1st'!B106</f>
        <v>0</v>
      </c>
      <c r="C99" s="2"/>
      <c r="D99" s="7">
        <f>Table2[[#This Row],[Employee''s Essential Occupation ]]</f>
        <v>0</v>
      </c>
      <c r="E99" s="118">
        <f t="shared" si="14"/>
        <v>1</v>
      </c>
      <c r="F99" s="118">
        <f t="shared" si="14"/>
        <v>0</v>
      </c>
      <c r="G99" s="82"/>
      <c r="H99" s="116">
        <f>Table2[[#This Row],[Hourly Rate             (no less than $13.71, no more than $20.00)]]</f>
        <v>0</v>
      </c>
      <c r="I99" s="84">
        <v>0</v>
      </c>
      <c r="J99" s="117">
        <f t="shared" si="10"/>
        <v>20</v>
      </c>
      <c r="K99" s="117" t="str">
        <f t="shared" si="11"/>
        <v>$4.00</v>
      </c>
      <c r="L99" s="133" t="str">
        <f t="shared" si="12"/>
        <v>0</v>
      </c>
      <c r="M99" s="109">
        <f>Table2[[#This Row],[Regular Worked Hours (Excludes OT and nonworked STAT)]]+Table214[[#This Row],[Regular Worked Hours (Excludes OT and nonworked STAT)]]</f>
        <v>0</v>
      </c>
    </row>
    <row r="100" spans="1:13" s="110" customFormat="1" ht="30.75" customHeight="1" x14ac:dyDescent="0.25">
      <c r="A100" s="115">
        <f>'Information Sheet-COMPLETE 1st'!A107</f>
        <v>0</v>
      </c>
      <c r="B100" s="109">
        <f>'Information Sheet-COMPLETE 1st'!B107</f>
        <v>0</v>
      </c>
      <c r="C100" s="2"/>
      <c r="D100" s="7">
        <f>Table2[[#This Row],[Employee''s Essential Occupation ]]</f>
        <v>0</v>
      </c>
      <c r="E100" s="118">
        <f t="shared" si="14"/>
        <v>1</v>
      </c>
      <c r="F100" s="118">
        <f t="shared" si="14"/>
        <v>0</v>
      </c>
      <c r="G100" s="82"/>
      <c r="H100" s="116">
        <f>Table2[[#This Row],[Hourly Rate             (no less than $13.71, no more than $20.00)]]</f>
        <v>0</v>
      </c>
      <c r="I100" s="84">
        <v>0</v>
      </c>
      <c r="J100" s="117">
        <f t="shared" si="10"/>
        <v>20</v>
      </c>
      <c r="K100" s="117" t="str">
        <f t="shared" si="11"/>
        <v>$4.00</v>
      </c>
      <c r="L100" s="133" t="str">
        <f t="shared" si="12"/>
        <v>0</v>
      </c>
      <c r="M100" s="109">
        <f>Table2[[#This Row],[Regular Worked Hours (Excludes OT and nonworked STAT)]]+Table214[[#This Row],[Regular Worked Hours (Excludes OT and nonworked STAT)]]</f>
        <v>0</v>
      </c>
    </row>
    <row r="101" spans="1:13" s="110" customFormat="1" ht="30.75" customHeight="1" x14ac:dyDescent="0.25">
      <c r="A101" s="115">
        <f>'Information Sheet-COMPLETE 1st'!A108</f>
        <v>0</v>
      </c>
      <c r="B101" s="109">
        <f>'Information Sheet-COMPLETE 1st'!B108</f>
        <v>0</v>
      </c>
      <c r="C101" s="2"/>
      <c r="D101" s="7">
        <f>Table2[[#This Row],[Employee''s Essential Occupation ]]</f>
        <v>0</v>
      </c>
      <c r="E101" s="118">
        <f t="shared" si="14"/>
        <v>1</v>
      </c>
      <c r="F101" s="118">
        <f t="shared" si="14"/>
        <v>0</v>
      </c>
      <c r="G101" s="82"/>
      <c r="H101" s="116">
        <f>Table2[[#This Row],[Hourly Rate             (no less than $13.71, no more than $20.00)]]</f>
        <v>0</v>
      </c>
      <c r="I101" s="84">
        <v>0</v>
      </c>
      <c r="J101" s="117">
        <f t="shared" si="10"/>
        <v>20</v>
      </c>
      <c r="K101" s="117" t="str">
        <f t="shared" si="11"/>
        <v>$4.00</v>
      </c>
      <c r="L101" s="133" t="str">
        <f t="shared" si="12"/>
        <v>0</v>
      </c>
      <c r="M101" s="109">
        <f>Table2[[#This Row],[Regular Worked Hours (Excludes OT and nonworked STAT)]]+Table214[[#This Row],[Regular Worked Hours (Excludes OT and nonworked STAT)]]</f>
        <v>0</v>
      </c>
    </row>
    <row r="102" spans="1:13" s="110" customFormat="1" ht="30.75" customHeight="1" x14ac:dyDescent="0.25">
      <c r="A102" s="115">
        <f>'Information Sheet-COMPLETE 1st'!A109</f>
        <v>0</v>
      </c>
      <c r="B102" s="109">
        <f>'Information Sheet-COMPLETE 1st'!B109</f>
        <v>0</v>
      </c>
      <c r="C102" s="2"/>
      <c r="D102" s="7">
        <f>Table2[[#This Row],[Employee''s Essential Occupation ]]</f>
        <v>0</v>
      </c>
      <c r="E102" s="118">
        <f t="shared" si="14"/>
        <v>1</v>
      </c>
      <c r="F102" s="118">
        <f t="shared" si="14"/>
        <v>0</v>
      </c>
      <c r="G102" s="82"/>
      <c r="H102" s="116">
        <f>Table2[[#This Row],[Hourly Rate             (no less than $13.71, no more than $20.00)]]</f>
        <v>0</v>
      </c>
      <c r="I102" s="84">
        <v>0</v>
      </c>
      <c r="J102" s="117">
        <f t="shared" si="10"/>
        <v>20</v>
      </c>
      <c r="K102" s="117" t="str">
        <f t="shared" ref="K102:K106" si="15">IF(AND(J102&lt;=3.99,L109&gt;(-100)),J102,"$4.00")</f>
        <v>$4.00</v>
      </c>
      <c r="L102" s="133" t="str">
        <f t="shared" ref="L102:L106" si="16">IF(OR(H102&gt;19.99,H102&lt;13.71),"0",K102*I102)</f>
        <v>0</v>
      </c>
      <c r="M102" s="109">
        <f>Table2[[#This Row],[Regular Worked Hours (Excludes OT and nonworked STAT)]]+Table214[[#This Row],[Regular Worked Hours (Excludes OT and nonworked STAT)]]</f>
        <v>0</v>
      </c>
    </row>
    <row r="103" spans="1:13" s="110" customFormat="1" ht="30.75" customHeight="1" x14ac:dyDescent="0.25">
      <c r="A103" s="115">
        <f>'Information Sheet-COMPLETE 1st'!A110</f>
        <v>0</v>
      </c>
      <c r="B103" s="109">
        <f>'Information Sheet-COMPLETE 1st'!B110</f>
        <v>0</v>
      </c>
      <c r="C103" s="2"/>
      <c r="D103" s="7">
        <f>Table2[[#This Row],[Employee''s Essential Occupation ]]</f>
        <v>0</v>
      </c>
      <c r="E103" s="118">
        <f t="shared" ref="E103:F106" si="17">E102</f>
        <v>1</v>
      </c>
      <c r="F103" s="118">
        <f t="shared" si="17"/>
        <v>0</v>
      </c>
      <c r="G103" s="82"/>
      <c r="H103" s="116">
        <f>Table2[[#This Row],[Hourly Rate             (no less than $13.71, no more than $20.00)]]</f>
        <v>0</v>
      </c>
      <c r="I103" s="84">
        <v>0</v>
      </c>
      <c r="J103" s="117">
        <f t="shared" si="10"/>
        <v>20</v>
      </c>
      <c r="K103" s="117" t="str">
        <f t="shared" si="15"/>
        <v>$4.00</v>
      </c>
      <c r="L103" s="133" t="str">
        <f t="shared" si="16"/>
        <v>0</v>
      </c>
      <c r="M103" s="109">
        <f>Table2[[#This Row],[Regular Worked Hours (Excludes OT and nonworked STAT)]]+Table214[[#This Row],[Regular Worked Hours (Excludes OT and nonworked STAT)]]</f>
        <v>0</v>
      </c>
    </row>
    <row r="104" spans="1:13" s="110" customFormat="1" ht="30.75" customHeight="1" x14ac:dyDescent="0.25">
      <c r="A104" s="115">
        <f>'Information Sheet-COMPLETE 1st'!A111</f>
        <v>0</v>
      </c>
      <c r="B104" s="109">
        <f>'Information Sheet-COMPLETE 1st'!B111</f>
        <v>0</v>
      </c>
      <c r="C104" s="2"/>
      <c r="D104" s="7">
        <f>Table2[[#This Row],[Employee''s Essential Occupation ]]</f>
        <v>0</v>
      </c>
      <c r="E104" s="118">
        <f t="shared" si="17"/>
        <v>1</v>
      </c>
      <c r="F104" s="118">
        <f t="shared" si="17"/>
        <v>0</v>
      </c>
      <c r="G104" s="82"/>
      <c r="H104" s="116">
        <f>Table2[[#This Row],[Hourly Rate             (no less than $13.71, no more than $20.00)]]</f>
        <v>0</v>
      </c>
      <c r="I104" s="84">
        <v>0</v>
      </c>
      <c r="J104" s="117">
        <f t="shared" si="10"/>
        <v>20</v>
      </c>
      <c r="K104" s="117" t="str">
        <f t="shared" si="15"/>
        <v>$4.00</v>
      </c>
      <c r="L104" s="133" t="str">
        <f t="shared" si="16"/>
        <v>0</v>
      </c>
      <c r="M104" s="109">
        <f>Table2[[#This Row],[Regular Worked Hours (Excludes OT and nonworked STAT)]]+Table214[[#This Row],[Regular Worked Hours (Excludes OT and nonworked STAT)]]</f>
        <v>0</v>
      </c>
    </row>
    <row r="105" spans="1:13" s="110" customFormat="1" ht="30.75" customHeight="1" x14ac:dyDescent="0.25">
      <c r="A105" s="115">
        <f>'Information Sheet-COMPLETE 1st'!A112</f>
        <v>0</v>
      </c>
      <c r="B105" s="109">
        <f>'Information Sheet-COMPLETE 1st'!B112</f>
        <v>0</v>
      </c>
      <c r="C105" s="2"/>
      <c r="D105" s="7">
        <f>Table2[[#This Row],[Employee''s Essential Occupation ]]</f>
        <v>0</v>
      </c>
      <c r="E105" s="118">
        <f t="shared" si="17"/>
        <v>1</v>
      </c>
      <c r="F105" s="118">
        <f t="shared" si="17"/>
        <v>0</v>
      </c>
      <c r="G105" s="82"/>
      <c r="H105" s="116">
        <f>Table2[[#This Row],[Hourly Rate             (no less than $13.71, no more than $20.00)]]</f>
        <v>0</v>
      </c>
      <c r="I105" s="84">
        <v>0</v>
      </c>
      <c r="J105" s="117">
        <f t="shared" si="10"/>
        <v>20</v>
      </c>
      <c r="K105" s="117" t="str">
        <f t="shared" si="15"/>
        <v>$4.00</v>
      </c>
      <c r="L105" s="133" t="str">
        <f t="shared" si="16"/>
        <v>0</v>
      </c>
      <c r="M105" s="109">
        <f>Table2[[#This Row],[Regular Worked Hours (Excludes OT and nonworked STAT)]]+Table214[[#This Row],[Regular Worked Hours (Excludes OT and nonworked STAT)]]</f>
        <v>0</v>
      </c>
    </row>
    <row r="106" spans="1:13" s="110" customFormat="1" ht="30.75" customHeight="1" x14ac:dyDescent="0.25">
      <c r="A106" s="115">
        <f>'Information Sheet-COMPLETE 1st'!A113</f>
        <v>0</v>
      </c>
      <c r="B106" s="109">
        <f>'Information Sheet-COMPLETE 1st'!B113</f>
        <v>0</v>
      </c>
      <c r="C106" s="2"/>
      <c r="D106" s="7">
        <f>Table2[[#This Row],[Employee''s Essential Occupation ]]</f>
        <v>0</v>
      </c>
      <c r="E106" s="118">
        <f t="shared" si="17"/>
        <v>1</v>
      </c>
      <c r="F106" s="118">
        <f t="shared" si="17"/>
        <v>0</v>
      </c>
      <c r="G106" s="82"/>
      <c r="H106" s="116">
        <f>Table2[[#This Row],[Hourly Rate             (no less than $13.71, no more than $20.00)]]</f>
        <v>0</v>
      </c>
      <c r="I106" s="84">
        <v>0</v>
      </c>
      <c r="J106" s="117">
        <f t="shared" si="10"/>
        <v>20</v>
      </c>
      <c r="K106" s="117" t="str">
        <f t="shared" si="15"/>
        <v>$4.00</v>
      </c>
      <c r="L106" s="133" t="str">
        <f t="shared" si="16"/>
        <v>0</v>
      </c>
      <c r="M106" s="109">
        <f>Table2[[#This Row],[Regular Worked Hours (Excludes OT and nonworked STAT)]]+Table214[[#This Row],[Regular Worked Hours (Excludes OT and nonworked STAT)]]</f>
        <v>0</v>
      </c>
    </row>
    <row r="107" spans="1:13" s="111" customFormat="1" ht="16.5" x14ac:dyDescent="0.3">
      <c r="C107" s="77"/>
      <c r="D107" s="77"/>
      <c r="E107" s="77"/>
      <c r="F107" s="155" t="s">
        <v>7</v>
      </c>
      <c r="G107" s="155"/>
      <c r="H107" s="155"/>
      <c r="I107" s="155"/>
      <c r="J107" s="155"/>
      <c r="K107" s="127"/>
      <c r="L107" s="131">
        <f>IF(F6&gt;44242, 0,SUM(L6:L106))</f>
        <v>0</v>
      </c>
      <c r="M107" s="124"/>
    </row>
  </sheetData>
  <sheetProtection password="CDD8" sheet="1" insertRows="0" deleteRows="0" selectLockedCells="1" autoFilter="0"/>
  <mergeCells count="3">
    <mergeCell ref="B2:L2"/>
    <mergeCell ref="F107:J107"/>
    <mergeCell ref="A1:M1"/>
  </mergeCells>
  <conditionalFormatting sqref="H6:H106">
    <cfRule type="cellIs" dxfId="274" priority="5" operator="lessThan">
      <formula>13.71</formula>
    </cfRule>
    <cfRule type="cellIs" dxfId="273" priority="8" operator="greaterThan">
      <formula>19.99</formula>
    </cfRule>
    <cfRule type="cellIs" dxfId="272" priority="9" operator="greaterThan">
      <formula>20</formula>
    </cfRule>
  </conditionalFormatting>
  <conditionalFormatting sqref="C6:C106">
    <cfRule type="cellIs" dxfId="271" priority="7" operator="equal">
      <formula>"NO"</formula>
    </cfRule>
  </conditionalFormatting>
  <conditionalFormatting sqref="E6 F6">
    <cfRule type="cellIs" dxfId="270" priority="6" operator="lessThan">
      <formula>44119</formula>
    </cfRule>
  </conditionalFormatting>
  <conditionalFormatting sqref="F6">
    <cfRule type="cellIs" dxfId="269" priority="1" operator="greaterThan">
      <formula>44242</formula>
    </cfRule>
    <cfRule type="cellIs" dxfId="268" priority="2" operator="greaterThan">
      <formula>44242</formula>
    </cfRule>
  </conditionalFormatting>
  <pageMargins left="0.7" right="0.7" top="0.75" bottom="0.75" header="0.3" footer="0.3"/>
  <pageSetup paperSize="5" scale="81" fitToHeight="0" orientation="landscape" r:id="rId1"/>
  <headerFooter>
    <oddHeader>&amp;A</oddHeader>
  </headerFooter>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LIST!$B$1:$B$55</xm:f>
          </x14:formula1>
          <xm:sqref>B110:B116</xm:sqref>
        </x14:dataValidation>
        <x14:dataValidation type="list" allowBlank="1" showInputMessage="1" showErrorMessage="1">
          <x14:formula1>
            <xm:f>LIST!$D$1:$D$2</xm:f>
          </x14:formula1>
          <xm:sqref>C6:C106</xm:sqref>
        </x14:dataValidation>
        <x14:dataValidation type="list" allowBlank="1" showInputMessage="1" showErrorMessage="1">
          <x14:formula1>
            <xm:f>LIST!$E$28:$E$29</xm:f>
          </x14:formula1>
          <xm:sqref>G6:G106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M107"/>
  <sheetViews>
    <sheetView zoomScaleNormal="100" workbookViewId="0">
      <selection activeCell="D12" sqref="D12"/>
    </sheetView>
  </sheetViews>
  <sheetFormatPr defaultColWidth="9.140625" defaultRowHeight="15" x14ac:dyDescent="0.25"/>
  <cols>
    <col min="1" max="1" width="27.7109375" style="108" bestFit="1" customWidth="1"/>
    <col min="2" max="2" width="31.5703125" style="108" customWidth="1"/>
    <col min="3" max="3" width="22.85546875" style="7" hidden="1" customWidth="1"/>
    <col min="4" max="4" width="29.7109375" style="7" customWidth="1"/>
    <col min="5" max="5" width="16.7109375" style="7" customWidth="1"/>
    <col min="6" max="6" width="16.7109375" style="108" customWidth="1"/>
    <col min="7" max="7" width="15" style="108" hidden="1" customWidth="1"/>
    <col min="8" max="8" width="20.7109375" style="7" customWidth="1"/>
    <col min="9" max="9" width="18.42578125" style="108" customWidth="1"/>
    <col min="10" max="11" width="13.5703125" style="108" hidden="1" customWidth="1"/>
    <col min="12" max="12" width="14.85546875" style="134" customWidth="1"/>
    <col min="13" max="13" width="21.140625" style="109" bestFit="1" customWidth="1"/>
    <col min="14" max="16384" width="9.140625" style="108"/>
  </cols>
  <sheetData>
    <row r="1" spans="1:13" s="109" customFormat="1" ht="52.5" customHeight="1" x14ac:dyDescent="0.2">
      <c r="A1" s="143" t="s">
        <v>4</v>
      </c>
      <c r="B1" s="143"/>
      <c r="C1" s="143"/>
      <c r="D1" s="143"/>
      <c r="E1" s="143"/>
      <c r="F1" s="143"/>
      <c r="G1" s="143"/>
      <c r="H1" s="143"/>
      <c r="I1" s="143"/>
      <c r="J1" s="143"/>
      <c r="K1" s="143"/>
      <c r="L1" s="143"/>
      <c r="M1" s="143"/>
    </row>
    <row r="2" spans="1:13" s="110" customFormat="1" ht="33.75" customHeight="1" x14ac:dyDescent="0.25">
      <c r="A2" s="113" t="s">
        <v>108</v>
      </c>
      <c r="B2" s="144" t="str">
        <f>'Period Two'!B2:L2</f>
        <v>ENTER BUSINESS NAME HERE</v>
      </c>
      <c r="C2" s="144"/>
      <c r="D2" s="144"/>
      <c r="E2" s="144"/>
      <c r="F2" s="144"/>
      <c r="G2" s="144"/>
      <c r="H2" s="144"/>
      <c r="I2" s="144"/>
      <c r="J2" s="144"/>
      <c r="K2" s="144"/>
      <c r="L2" s="144"/>
      <c r="M2" s="123"/>
    </row>
    <row r="3" spans="1:13" s="110" customFormat="1" ht="8.25" customHeight="1" x14ac:dyDescent="0.25">
      <c r="A3" s="114"/>
      <c r="B3" s="10"/>
      <c r="C3" s="15"/>
      <c r="D3" s="15"/>
      <c r="E3" s="17"/>
      <c r="F3" s="10"/>
      <c r="G3" s="10"/>
      <c r="H3" s="17"/>
      <c r="I3" s="10"/>
      <c r="L3" s="132"/>
      <c r="M3" s="123"/>
    </row>
    <row r="4" spans="1:13" s="110" customFormat="1" ht="6.75" customHeight="1" x14ac:dyDescent="0.25">
      <c r="A4" s="114"/>
      <c r="B4" s="114"/>
      <c r="C4" s="22"/>
      <c r="D4" s="15"/>
      <c r="E4" s="15"/>
      <c r="F4" s="114"/>
      <c r="G4" s="114"/>
      <c r="H4" s="15"/>
      <c r="I4" s="114"/>
      <c r="L4" s="132"/>
      <c r="M4" s="123"/>
    </row>
    <row r="5" spans="1:13" s="24" customFormat="1" ht="81" customHeight="1" x14ac:dyDescent="0.25">
      <c r="A5" s="91" t="s">
        <v>95</v>
      </c>
      <c r="B5" s="91" t="s">
        <v>96</v>
      </c>
      <c r="C5" s="91" t="s">
        <v>94</v>
      </c>
      <c r="D5" s="91" t="s">
        <v>117</v>
      </c>
      <c r="E5" s="91" t="s">
        <v>110</v>
      </c>
      <c r="F5" s="91" t="s">
        <v>111</v>
      </c>
      <c r="G5" s="91" t="s">
        <v>12</v>
      </c>
      <c r="H5" s="91" t="s">
        <v>116</v>
      </c>
      <c r="I5" s="91" t="s">
        <v>99</v>
      </c>
      <c r="J5" s="91" t="s">
        <v>0</v>
      </c>
      <c r="K5" s="91" t="s">
        <v>120</v>
      </c>
      <c r="L5" s="130" t="s">
        <v>93</v>
      </c>
      <c r="M5" s="91" t="s">
        <v>114</v>
      </c>
    </row>
    <row r="6" spans="1:13" ht="30.75" customHeight="1" x14ac:dyDescent="0.25">
      <c r="A6" s="115">
        <f>'Information Sheet-COMPLETE 1st'!A13</f>
        <v>0</v>
      </c>
      <c r="B6" s="109">
        <f>'Information Sheet-COMPLETE 1st'!B13</f>
        <v>0</v>
      </c>
      <c r="C6" s="2"/>
      <c r="D6" s="7">
        <f>Table214[[#This Row],[Employee''s Essential Occupation; update if required]]</f>
        <v>0</v>
      </c>
      <c r="E6" s="120">
        <f>Table214[[#This Row],[Work Period End - CAN''T BE AFTER FEBRUARY 15]]+1</f>
        <v>1</v>
      </c>
      <c r="F6" s="121"/>
      <c r="G6" s="82"/>
      <c r="H6" s="116">
        <f>Table214[[#This Row],[Hourly Rate             (no less than $13.71, no more than $20.00); update if required]]</f>
        <v>0</v>
      </c>
      <c r="I6" s="84">
        <v>0</v>
      </c>
      <c r="J6" s="117">
        <f>20-H6</f>
        <v>20</v>
      </c>
      <c r="K6" s="117" t="str">
        <f t="shared" ref="K6:K37" si="0">IF(AND(J6&lt;=3.99,L13&gt;(-100)),J6,"$4.00")</f>
        <v>$4.00</v>
      </c>
      <c r="L6" s="135" t="str">
        <f t="shared" ref="L6:L37" si="1">IF(OR(H6&gt;19.99,H6&lt;13.71),"0",I6*K6)</f>
        <v>0</v>
      </c>
      <c r="M6" s="109">
        <f>Table214[[#This Row],[Hours to Date - Cannot Exceed 640]]+Table215[[#This Row],[Regular Worked Hours (Excludes OT and nonworked STAT)]]</f>
        <v>0</v>
      </c>
    </row>
    <row r="7" spans="1:13" ht="30.75" customHeight="1" x14ac:dyDescent="0.25">
      <c r="A7" s="115">
        <f>'Information Sheet-COMPLETE 1st'!A14</f>
        <v>0</v>
      </c>
      <c r="B7" s="109">
        <f>'Information Sheet-COMPLETE 1st'!B14</f>
        <v>0</v>
      </c>
      <c r="C7" s="2"/>
      <c r="D7" s="7">
        <f>Table214[[#This Row],[Employee''s Essential Occupation; update if required]]</f>
        <v>0</v>
      </c>
      <c r="E7" s="118">
        <f t="shared" ref="E7:F22" si="2">E6</f>
        <v>1</v>
      </c>
      <c r="F7" s="118">
        <f t="shared" si="2"/>
        <v>0</v>
      </c>
      <c r="G7" s="82"/>
      <c r="H7" s="116">
        <f>Table214[[#This Row],[Hourly Rate             (no less than $13.71, no more than $20.00); update if required]]</f>
        <v>0</v>
      </c>
      <c r="I7" s="84">
        <v>0</v>
      </c>
      <c r="J7" s="117">
        <f>20-H7</f>
        <v>20</v>
      </c>
      <c r="K7" s="117" t="str">
        <f t="shared" si="0"/>
        <v>$4.00</v>
      </c>
      <c r="L7" s="133" t="str">
        <f t="shared" si="1"/>
        <v>0</v>
      </c>
      <c r="M7" s="109">
        <f>Table214[[#This Row],[Hours to Date - Cannot Exceed 640]]+Table215[[#This Row],[Regular Worked Hours (Excludes OT and nonworked STAT)]]</f>
        <v>0</v>
      </c>
    </row>
    <row r="8" spans="1:13" ht="30.75" customHeight="1" x14ac:dyDescent="0.25">
      <c r="A8" s="115">
        <f>'Information Sheet-COMPLETE 1st'!A15</f>
        <v>0</v>
      </c>
      <c r="B8" s="109">
        <f>'Information Sheet-COMPLETE 1st'!B15</f>
        <v>0</v>
      </c>
      <c r="C8" s="2"/>
      <c r="D8" s="7">
        <f>Table214[[#This Row],[Employee''s Essential Occupation; update if required]]</f>
        <v>0</v>
      </c>
      <c r="E8" s="118">
        <f t="shared" si="2"/>
        <v>1</v>
      </c>
      <c r="F8" s="118">
        <f t="shared" si="2"/>
        <v>0</v>
      </c>
      <c r="G8" s="82"/>
      <c r="H8" s="116">
        <f>Table214[[#This Row],[Hourly Rate             (no less than $13.71, no more than $20.00); update if required]]</f>
        <v>0</v>
      </c>
      <c r="I8" s="84">
        <v>0</v>
      </c>
      <c r="J8" s="117">
        <f>20-H8</f>
        <v>20</v>
      </c>
      <c r="K8" s="117" t="str">
        <f t="shared" si="0"/>
        <v>$4.00</v>
      </c>
      <c r="L8" s="133" t="str">
        <f t="shared" si="1"/>
        <v>0</v>
      </c>
      <c r="M8" s="109">
        <f>Table214[[#This Row],[Hours to Date - Cannot Exceed 640]]+Table215[[#This Row],[Regular Worked Hours (Excludes OT and nonworked STAT)]]</f>
        <v>0</v>
      </c>
    </row>
    <row r="9" spans="1:13" ht="30.75" customHeight="1" x14ac:dyDescent="0.25">
      <c r="A9" s="115">
        <f>'Information Sheet-COMPLETE 1st'!A16</f>
        <v>0</v>
      </c>
      <c r="B9" s="109">
        <f>'Information Sheet-COMPLETE 1st'!B16</f>
        <v>0</v>
      </c>
      <c r="C9" s="2"/>
      <c r="D9" s="7">
        <f>Table214[[#This Row],[Employee''s Essential Occupation; update if required]]</f>
        <v>0</v>
      </c>
      <c r="E9" s="118">
        <f t="shared" si="2"/>
        <v>1</v>
      </c>
      <c r="F9" s="118">
        <f t="shared" si="2"/>
        <v>0</v>
      </c>
      <c r="G9" s="82"/>
      <c r="H9" s="116">
        <f>Table214[[#This Row],[Hourly Rate             (no less than $13.71, no more than $20.00); update if required]]</f>
        <v>0</v>
      </c>
      <c r="I9" s="84">
        <v>0</v>
      </c>
      <c r="J9" s="117">
        <f>20-H9</f>
        <v>20</v>
      </c>
      <c r="K9" s="117" t="str">
        <f t="shared" si="0"/>
        <v>$4.00</v>
      </c>
      <c r="L9" s="133" t="str">
        <f t="shared" si="1"/>
        <v>0</v>
      </c>
      <c r="M9" s="109">
        <f>Table214[[#This Row],[Hours to Date - Cannot Exceed 640]]+Table215[[#This Row],[Regular Worked Hours (Excludes OT and nonworked STAT)]]</f>
        <v>0</v>
      </c>
    </row>
    <row r="10" spans="1:13" s="110" customFormat="1" ht="30.75" customHeight="1" x14ac:dyDescent="0.25">
      <c r="A10" s="115">
        <f>'Information Sheet-COMPLETE 1st'!A17</f>
        <v>0</v>
      </c>
      <c r="B10" s="109">
        <f>'Information Sheet-COMPLETE 1st'!B17</f>
        <v>0</v>
      </c>
      <c r="C10" s="2"/>
      <c r="D10" s="7">
        <f>Table214[[#This Row],[Employee''s Essential Occupation; update if required]]</f>
        <v>0</v>
      </c>
      <c r="E10" s="118">
        <f t="shared" si="2"/>
        <v>1</v>
      </c>
      <c r="F10" s="118">
        <f t="shared" si="2"/>
        <v>0</v>
      </c>
      <c r="G10" s="82"/>
      <c r="H10" s="116">
        <f>Table214[[#This Row],[Hourly Rate             (no less than $13.71, no more than $20.00); update if required]]</f>
        <v>0</v>
      </c>
      <c r="I10" s="84">
        <v>0</v>
      </c>
      <c r="J10" s="117">
        <f t="shared" ref="J10:J73" si="3">20-H10</f>
        <v>20</v>
      </c>
      <c r="K10" s="117" t="str">
        <f t="shared" si="0"/>
        <v>$4.00</v>
      </c>
      <c r="L10" s="133" t="str">
        <f t="shared" si="1"/>
        <v>0</v>
      </c>
      <c r="M10" s="109">
        <f>Table214[[#This Row],[Hours to Date - Cannot Exceed 640]]+Table215[[#This Row],[Regular Worked Hours (Excludes OT and nonworked STAT)]]</f>
        <v>0</v>
      </c>
    </row>
    <row r="11" spans="1:13" s="110" customFormat="1" ht="30.75" customHeight="1" x14ac:dyDescent="0.25">
      <c r="A11" s="115">
        <f>'Information Sheet-COMPLETE 1st'!A18</f>
        <v>0</v>
      </c>
      <c r="B11" s="109">
        <f>'Information Sheet-COMPLETE 1st'!B18</f>
        <v>0</v>
      </c>
      <c r="C11" s="2"/>
      <c r="D11" s="7">
        <f>Table214[[#This Row],[Employee''s Essential Occupation; update if required]]</f>
        <v>0</v>
      </c>
      <c r="E11" s="118">
        <f t="shared" si="2"/>
        <v>1</v>
      </c>
      <c r="F11" s="118">
        <f t="shared" si="2"/>
        <v>0</v>
      </c>
      <c r="G11" s="82"/>
      <c r="H11" s="116">
        <f>Table214[[#This Row],[Hourly Rate             (no less than $13.71, no more than $20.00); update if required]]</f>
        <v>0</v>
      </c>
      <c r="I11" s="84">
        <v>0</v>
      </c>
      <c r="J11" s="117">
        <f t="shared" si="3"/>
        <v>20</v>
      </c>
      <c r="K11" s="117" t="str">
        <f t="shared" si="0"/>
        <v>$4.00</v>
      </c>
      <c r="L11" s="133" t="str">
        <f t="shared" si="1"/>
        <v>0</v>
      </c>
      <c r="M11" s="109">
        <f>Table214[[#This Row],[Hours to Date - Cannot Exceed 640]]+Table215[[#This Row],[Regular Worked Hours (Excludes OT and nonworked STAT)]]</f>
        <v>0</v>
      </c>
    </row>
    <row r="12" spans="1:13" s="110" customFormat="1" ht="30.75" customHeight="1" x14ac:dyDescent="0.25">
      <c r="A12" s="115">
        <f>'Information Sheet-COMPLETE 1st'!A19</f>
        <v>0</v>
      </c>
      <c r="B12" s="109">
        <f>'Information Sheet-COMPLETE 1st'!B19</f>
        <v>0</v>
      </c>
      <c r="C12" s="2"/>
      <c r="D12" s="7">
        <f>Table214[[#This Row],[Employee''s Essential Occupation; update if required]]</f>
        <v>0</v>
      </c>
      <c r="E12" s="118">
        <f t="shared" si="2"/>
        <v>1</v>
      </c>
      <c r="F12" s="118">
        <f t="shared" si="2"/>
        <v>0</v>
      </c>
      <c r="G12" s="82"/>
      <c r="H12" s="116">
        <f>Table214[[#This Row],[Hourly Rate             (no less than $13.71, no more than $20.00); update if required]]</f>
        <v>0</v>
      </c>
      <c r="I12" s="84">
        <v>0</v>
      </c>
      <c r="J12" s="117">
        <f t="shared" si="3"/>
        <v>20</v>
      </c>
      <c r="K12" s="117" t="str">
        <f t="shared" si="0"/>
        <v>$4.00</v>
      </c>
      <c r="L12" s="133" t="str">
        <f t="shared" si="1"/>
        <v>0</v>
      </c>
      <c r="M12" s="109">
        <f>Table214[[#This Row],[Hours to Date - Cannot Exceed 640]]+Table215[[#This Row],[Regular Worked Hours (Excludes OT and nonworked STAT)]]</f>
        <v>0</v>
      </c>
    </row>
    <row r="13" spans="1:13" s="110" customFormat="1" ht="30.75" customHeight="1" x14ac:dyDescent="0.25">
      <c r="A13" s="115">
        <f>'Information Sheet-COMPLETE 1st'!A20</f>
        <v>0</v>
      </c>
      <c r="B13" s="109">
        <f>'Information Sheet-COMPLETE 1st'!B20</f>
        <v>0</v>
      </c>
      <c r="C13" s="2"/>
      <c r="D13" s="7">
        <f>Table214[[#This Row],[Employee''s Essential Occupation; update if required]]</f>
        <v>0</v>
      </c>
      <c r="E13" s="118">
        <f t="shared" si="2"/>
        <v>1</v>
      </c>
      <c r="F13" s="118">
        <f t="shared" si="2"/>
        <v>0</v>
      </c>
      <c r="G13" s="82"/>
      <c r="H13" s="116">
        <f>Table214[[#This Row],[Hourly Rate             (no less than $13.71, no more than $20.00); update if required]]</f>
        <v>0</v>
      </c>
      <c r="I13" s="84">
        <v>0</v>
      </c>
      <c r="J13" s="117">
        <f t="shared" si="3"/>
        <v>20</v>
      </c>
      <c r="K13" s="117" t="str">
        <f t="shared" si="0"/>
        <v>$4.00</v>
      </c>
      <c r="L13" s="133" t="str">
        <f t="shared" si="1"/>
        <v>0</v>
      </c>
      <c r="M13" s="109">
        <f>Table214[[#This Row],[Hours to Date - Cannot Exceed 640]]+Table215[[#This Row],[Regular Worked Hours (Excludes OT and nonworked STAT)]]</f>
        <v>0</v>
      </c>
    </row>
    <row r="14" spans="1:13" s="110" customFormat="1" ht="30.75" customHeight="1" x14ac:dyDescent="0.25">
      <c r="A14" s="115">
        <f>'Information Sheet-COMPLETE 1st'!A21</f>
        <v>0</v>
      </c>
      <c r="B14" s="109">
        <f>'Information Sheet-COMPLETE 1st'!B21</f>
        <v>0</v>
      </c>
      <c r="C14" s="2"/>
      <c r="D14" s="7">
        <f>Table214[[#This Row],[Employee''s Essential Occupation; update if required]]</f>
        <v>0</v>
      </c>
      <c r="E14" s="118">
        <f t="shared" si="2"/>
        <v>1</v>
      </c>
      <c r="F14" s="118">
        <f t="shared" si="2"/>
        <v>0</v>
      </c>
      <c r="G14" s="82"/>
      <c r="H14" s="116">
        <f>Table214[[#This Row],[Hourly Rate             (no less than $13.71, no more than $20.00); update if required]]</f>
        <v>0</v>
      </c>
      <c r="I14" s="84">
        <v>0</v>
      </c>
      <c r="J14" s="117">
        <f t="shared" si="3"/>
        <v>20</v>
      </c>
      <c r="K14" s="117" t="str">
        <f t="shared" si="0"/>
        <v>$4.00</v>
      </c>
      <c r="L14" s="133" t="str">
        <f t="shared" si="1"/>
        <v>0</v>
      </c>
      <c r="M14" s="109">
        <f>Table214[[#This Row],[Hours to Date - Cannot Exceed 640]]+Table215[[#This Row],[Regular Worked Hours (Excludes OT and nonworked STAT)]]</f>
        <v>0</v>
      </c>
    </row>
    <row r="15" spans="1:13" s="110" customFormat="1" ht="30.75" customHeight="1" x14ac:dyDescent="0.25">
      <c r="A15" s="115">
        <f>'Information Sheet-COMPLETE 1st'!A22</f>
        <v>0</v>
      </c>
      <c r="B15" s="109">
        <f>'Information Sheet-COMPLETE 1st'!B22</f>
        <v>0</v>
      </c>
      <c r="C15" s="2"/>
      <c r="D15" s="7">
        <f>Table214[[#This Row],[Employee''s Essential Occupation; update if required]]</f>
        <v>0</v>
      </c>
      <c r="E15" s="118">
        <f t="shared" si="2"/>
        <v>1</v>
      </c>
      <c r="F15" s="118">
        <f t="shared" si="2"/>
        <v>0</v>
      </c>
      <c r="G15" s="82"/>
      <c r="H15" s="116">
        <f>Table214[[#This Row],[Hourly Rate             (no less than $13.71, no more than $20.00); update if required]]</f>
        <v>0</v>
      </c>
      <c r="I15" s="84">
        <v>0</v>
      </c>
      <c r="J15" s="117">
        <f t="shared" si="3"/>
        <v>20</v>
      </c>
      <c r="K15" s="117" t="str">
        <f t="shared" si="0"/>
        <v>$4.00</v>
      </c>
      <c r="L15" s="133" t="str">
        <f t="shared" si="1"/>
        <v>0</v>
      </c>
      <c r="M15" s="109">
        <f>Table214[[#This Row],[Hours to Date - Cannot Exceed 640]]+Table215[[#This Row],[Regular Worked Hours (Excludes OT and nonworked STAT)]]</f>
        <v>0</v>
      </c>
    </row>
    <row r="16" spans="1:13" s="110" customFormat="1" ht="30.75" customHeight="1" x14ac:dyDescent="0.25">
      <c r="A16" s="115">
        <f>'Information Sheet-COMPLETE 1st'!A23</f>
        <v>0</v>
      </c>
      <c r="B16" s="109">
        <f>'Information Sheet-COMPLETE 1st'!B23</f>
        <v>0</v>
      </c>
      <c r="C16" s="2"/>
      <c r="D16" s="7">
        <f>Table214[[#This Row],[Employee''s Essential Occupation; update if required]]</f>
        <v>0</v>
      </c>
      <c r="E16" s="118">
        <f t="shared" si="2"/>
        <v>1</v>
      </c>
      <c r="F16" s="118">
        <f t="shared" si="2"/>
        <v>0</v>
      </c>
      <c r="G16" s="82"/>
      <c r="H16" s="116">
        <f>Table214[[#This Row],[Hourly Rate             (no less than $13.71, no more than $20.00); update if required]]</f>
        <v>0</v>
      </c>
      <c r="I16" s="84">
        <v>0</v>
      </c>
      <c r="J16" s="117">
        <f t="shared" si="3"/>
        <v>20</v>
      </c>
      <c r="K16" s="117" t="str">
        <f t="shared" si="0"/>
        <v>$4.00</v>
      </c>
      <c r="L16" s="133" t="str">
        <f t="shared" si="1"/>
        <v>0</v>
      </c>
      <c r="M16" s="109">
        <f>Table214[[#This Row],[Hours to Date - Cannot Exceed 640]]+Table215[[#This Row],[Regular Worked Hours (Excludes OT and nonworked STAT)]]</f>
        <v>0</v>
      </c>
    </row>
    <row r="17" spans="1:13" s="110" customFormat="1" ht="30.75" customHeight="1" x14ac:dyDescent="0.25">
      <c r="A17" s="115">
        <f>'Information Sheet-COMPLETE 1st'!A24</f>
        <v>0</v>
      </c>
      <c r="B17" s="109">
        <f>'Information Sheet-COMPLETE 1st'!B24</f>
        <v>0</v>
      </c>
      <c r="C17" s="2"/>
      <c r="D17" s="7">
        <f>Table214[[#This Row],[Employee''s Essential Occupation; update if required]]</f>
        <v>0</v>
      </c>
      <c r="E17" s="118">
        <f t="shared" si="2"/>
        <v>1</v>
      </c>
      <c r="F17" s="118">
        <f t="shared" si="2"/>
        <v>0</v>
      </c>
      <c r="G17" s="82"/>
      <c r="H17" s="116">
        <f>Table214[[#This Row],[Hourly Rate             (no less than $13.71, no more than $20.00); update if required]]</f>
        <v>0</v>
      </c>
      <c r="I17" s="84">
        <v>0</v>
      </c>
      <c r="J17" s="117">
        <f t="shared" si="3"/>
        <v>20</v>
      </c>
      <c r="K17" s="117" t="str">
        <f t="shared" si="0"/>
        <v>$4.00</v>
      </c>
      <c r="L17" s="133" t="str">
        <f t="shared" si="1"/>
        <v>0</v>
      </c>
      <c r="M17" s="109">
        <f>Table214[[#This Row],[Hours to Date - Cannot Exceed 640]]+Table215[[#This Row],[Regular Worked Hours (Excludes OT and nonworked STAT)]]</f>
        <v>0</v>
      </c>
    </row>
    <row r="18" spans="1:13" s="110" customFormat="1" ht="30.75" customHeight="1" x14ac:dyDescent="0.25">
      <c r="A18" s="115">
        <f>'Information Sheet-COMPLETE 1st'!A25</f>
        <v>0</v>
      </c>
      <c r="B18" s="109">
        <f>'Information Sheet-COMPLETE 1st'!B25</f>
        <v>0</v>
      </c>
      <c r="C18" s="2"/>
      <c r="D18" s="7">
        <f>Table214[[#This Row],[Employee''s Essential Occupation; update if required]]</f>
        <v>0</v>
      </c>
      <c r="E18" s="118">
        <f t="shared" si="2"/>
        <v>1</v>
      </c>
      <c r="F18" s="118">
        <f t="shared" si="2"/>
        <v>0</v>
      </c>
      <c r="G18" s="82"/>
      <c r="H18" s="116">
        <f>Table214[[#This Row],[Hourly Rate             (no less than $13.71, no more than $20.00); update if required]]</f>
        <v>0</v>
      </c>
      <c r="I18" s="84">
        <v>0</v>
      </c>
      <c r="J18" s="117">
        <f t="shared" si="3"/>
        <v>20</v>
      </c>
      <c r="K18" s="117" t="str">
        <f t="shared" si="0"/>
        <v>$4.00</v>
      </c>
      <c r="L18" s="133" t="str">
        <f t="shared" si="1"/>
        <v>0</v>
      </c>
      <c r="M18" s="109">
        <f>Table214[[#This Row],[Hours to Date - Cannot Exceed 640]]+Table215[[#This Row],[Regular Worked Hours (Excludes OT and nonworked STAT)]]</f>
        <v>0</v>
      </c>
    </row>
    <row r="19" spans="1:13" s="110" customFormat="1" ht="30.75" customHeight="1" x14ac:dyDescent="0.25">
      <c r="A19" s="115">
        <f>'Information Sheet-COMPLETE 1st'!A26</f>
        <v>0</v>
      </c>
      <c r="B19" s="109">
        <f>'Information Sheet-COMPLETE 1st'!B26</f>
        <v>0</v>
      </c>
      <c r="C19" s="2"/>
      <c r="D19" s="7">
        <f>Table214[[#This Row],[Employee''s Essential Occupation; update if required]]</f>
        <v>0</v>
      </c>
      <c r="E19" s="118">
        <f t="shared" si="2"/>
        <v>1</v>
      </c>
      <c r="F19" s="118">
        <f t="shared" si="2"/>
        <v>0</v>
      </c>
      <c r="G19" s="82"/>
      <c r="H19" s="116">
        <f>Table214[[#This Row],[Hourly Rate             (no less than $13.71, no more than $20.00); update if required]]</f>
        <v>0</v>
      </c>
      <c r="I19" s="84">
        <v>0</v>
      </c>
      <c r="J19" s="117">
        <f t="shared" si="3"/>
        <v>20</v>
      </c>
      <c r="K19" s="117" t="str">
        <f t="shared" si="0"/>
        <v>$4.00</v>
      </c>
      <c r="L19" s="133" t="str">
        <f t="shared" si="1"/>
        <v>0</v>
      </c>
      <c r="M19" s="109">
        <f>Table214[[#This Row],[Hours to Date - Cannot Exceed 640]]+Table215[[#This Row],[Regular Worked Hours (Excludes OT and nonworked STAT)]]</f>
        <v>0</v>
      </c>
    </row>
    <row r="20" spans="1:13" s="110" customFormat="1" ht="30.75" customHeight="1" x14ac:dyDescent="0.25">
      <c r="A20" s="115">
        <f>'Information Sheet-COMPLETE 1st'!A27</f>
        <v>0</v>
      </c>
      <c r="B20" s="109">
        <f>'Information Sheet-COMPLETE 1st'!B27</f>
        <v>0</v>
      </c>
      <c r="C20" s="2"/>
      <c r="D20" s="7">
        <f>Table214[[#This Row],[Employee''s Essential Occupation; update if required]]</f>
        <v>0</v>
      </c>
      <c r="E20" s="118">
        <f t="shared" si="2"/>
        <v>1</v>
      </c>
      <c r="F20" s="118">
        <f t="shared" si="2"/>
        <v>0</v>
      </c>
      <c r="G20" s="82"/>
      <c r="H20" s="116">
        <f>Table214[[#This Row],[Hourly Rate             (no less than $13.71, no more than $20.00); update if required]]</f>
        <v>0</v>
      </c>
      <c r="I20" s="84">
        <v>0</v>
      </c>
      <c r="J20" s="117">
        <f t="shared" si="3"/>
        <v>20</v>
      </c>
      <c r="K20" s="117" t="str">
        <f t="shared" si="0"/>
        <v>$4.00</v>
      </c>
      <c r="L20" s="133" t="str">
        <f t="shared" si="1"/>
        <v>0</v>
      </c>
      <c r="M20" s="109">
        <f>Table214[[#This Row],[Hours to Date - Cannot Exceed 640]]+Table215[[#This Row],[Regular Worked Hours (Excludes OT and nonworked STAT)]]</f>
        <v>0</v>
      </c>
    </row>
    <row r="21" spans="1:13" s="110" customFormat="1" ht="30.75" customHeight="1" x14ac:dyDescent="0.25">
      <c r="A21" s="115">
        <f>'Information Sheet-COMPLETE 1st'!A28</f>
        <v>0</v>
      </c>
      <c r="B21" s="109">
        <f>'Information Sheet-COMPLETE 1st'!B28</f>
        <v>0</v>
      </c>
      <c r="C21" s="2"/>
      <c r="D21" s="7">
        <f>Table214[[#This Row],[Employee''s Essential Occupation; update if required]]</f>
        <v>0</v>
      </c>
      <c r="E21" s="118">
        <f t="shared" si="2"/>
        <v>1</v>
      </c>
      <c r="F21" s="118">
        <f t="shared" si="2"/>
        <v>0</v>
      </c>
      <c r="G21" s="82"/>
      <c r="H21" s="116">
        <f>Table214[[#This Row],[Hourly Rate             (no less than $13.71, no more than $20.00); update if required]]</f>
        <v>0</v>
      </c>
      <c r="I21" s="84">
        <v>0</v>
      </c>
      <c r="J21" s="117">
        <f t="shared" si="3"/>
        <v>20</v>
      </c>
      <c r="K21" s="117" t="str">
        <f t="shared" si="0"/>
        <v>$4.00</v>
      </c>
      <c r="L21" s="133" t="str">
        <f t="shared" si="1"/>
        <v>0</v>
      </c>
      <c r="M21" s="109">
        <f>Table214[[#This Row],[Hours to Date - Cannot Exceed 640]]+Table215[[#This Row],[Regular Worked Hours (Excludes OT and nonworked STAT)]]</f>
        <v>0</v>
      </c>
    </row>
    <row r="22" spans="1:13" s="110" customFormat="1" ht="30.75" customHeight="1" x14ac:dyDescent="0.25">
      <c r="A22" s="115">
        <f>'Information Sheet-COMPLETE 1st'!A29</f>
        <v>0</v>
      </c>
      <c r="B22" s="109">
        <f>'Information Sheet-COMPLETE 1st'!B29</f>
        <v>0</v>
      </c>
      <c r="C22" s="2"/>
      <c r="D22" s="7">
        <f>Table214[[#This Row],[Employee''s Essential Occupation; update if required]]</f>
        <v>0</v>
      </c>
      <c r="E22" s="118">
        <f t="shared" si="2"/>
        <v>1</v>
      </c>
      <c r="F22" s="118">
        <f t="shared" si="2"/>
        <v>0</v>
      </c>
      <c r="G22" s="82"/>
      <c r="H22" s="116">
        <f>Table214[[#This Row],[Hourly Rate             (no less than $13.71, no more than $20.00); update if required]]</f>
        <v>0</v>
      </c>
      <c r="I22" s="84">
        <v>0</v>
      </c>
      <c r="J22" s="117">
        <f t="shared" si="3"/>
        <v>20</v>
      </c>
      <c r="K22" s="117" t="str">
        <f t="shared" si="0"/>
        <v>$4.00</v>
      </c>
      <c r="L22" s="133" t="str">
        <f t="shared" si="1"/>
        <v>0</v>
      </c>
      <c r="M22" s="109">
        <f>Table214[[#This Row],[Hours to Date - Cannot Exceed 640]]+Table215[[#This Row],[Regular Worked Hours (Excludes OT and nonworked STAT)]]</f>
        <v>0</v>
      </c>
    </row>
    <row r="23" spans="1:13" s="110" customFormat="1" ht="30.75" customHeight="1" x14ac:dyDescent="0.25">
      <c r="A23" s="115">
        <f>'Information Sheet-COMPLETE 1st'!A30</f>
        <v>0</v>
      </c>
      <c r="B23" s="109">
        <f>'Information Sheet-COMPLETE 1st'!B30</f>
        <v>0</v>
      </c>
      <c r="C23" s="2"/>
      <c r="D23" s="7">
        <f>Table214[[#This Row],[Employee''s Essential Occupation; update if required]]</f>
        <v>0</v>
      </c>
      <c r="E23" s="118">
        <f t="shared" ref="E23:F38" si="4">E22</f>
        <v>1</v>
      </c>
      <c r="F23" s="118">
        <f t="shared" si="4"/>
        <v>0</v>
      </c>
      <c r="G23" s="82"/>
      <c r="H23" s="116">
        <f>Table214[[#This Row],[Hourly Rate             (no less than $13.71, no more than $20.00); update if required]]</f>
        <v>0</v>
      </c>
      <c r="I23" s="84">
        <v>0</v>
      </c>
      <c r="J23" s="117">
        <f t="shared" si="3"/>
        <v>20</v>
      </c>
      <c r="K23" s="117" t="str">
        <f t="shared" si="0"/>
        <v>$4.00</v>
      </c>
      <c r="L23" s="133" t="str">
        <f t="shared" si="1"/>
        <v>0</v>
      </c>
      <c r="M23" s="109">
        <f>Table214[[#This Row],[Hours to Date - Cannot Exceed 640]]+Table215[[#This Row],[Regular Worked Hours (Excludes OT and nonworked STAT)]]</f>
        <v>0</v>
      </c>
    </row>
    <row r="24" spans="1:13" s="110" customFormat="1" ht="30.75" customHeight="1" x14ac:dyDescent="0.25">
      <c r="A24" s="115">
        <f>'Information Sheet-COMPLETE 1st'!A31</f>
        <v>0</v>
      </c>
      <c r="B24" s="109">
        <f>'Information Sheet-COMPLETE 1st'!B31</f>
        <v>0</v>
      </c>
      <c r="C24" s="2"/>
      <c r="D24" s="7">
        <f>Table214[[#This Row],[Employee''s Essential Occupation; update if required]]</f>
        <v>0</v>
      </c>
      <c r="E24" s="118">
        <f t="shared" si="4"/>
        <v>1</v>
      </c>
      <c r="F24" s="118">
        <f t="shared" si="4"/>
        <v>0</v>
      </c>
      <c r="G24" s="82"/>
      <c r="H24" s="116">
        <f>Table214[[#This Row],[Hourly Rate             (no less than $13.71, no more than $20.00); update if required]]</f>
        <v>0</v>
      </c>
      <c r="I24" s="84">
        <v>0</v>
      </c>
      <c r="J24" s="117">
        <f t="shared" si="3"/>
        <v>20</v>
      </c>
      <c r="K24" s="117" t="str">
        <f t="shared" si="0"/>
        <v>$4.00</v>
      </c>
      <c r="L24" s="133" t="str">
        <f t="shared" si="1"/>
        <v>0</v>
      </c>
      <c r="M24" s="109">
        <f>Table214[[#This Row],[Hours to Date - Cannot Exceed 640]]+Table215[[#This Row],[Regular Worked Hours (Excludes OT and nonworked STAT)]]</f>
        <v>0</v>
      </c>
    </row>
    <row r="25" spans="1:13" s="110" customFormat="1" ht="30.75" customHeight="1" x14ac:dyDescent="0.25">
      <c r="A25" s="115">
        <f>'Information Sheet-COMPLETE 1st'!A32</f>
        <v>0</v>
      </c>
      <c r="B25" s="109">
        <f>'Information Sheet-COMPLETE 1st'!B32</f>
        <v>0</v>
      </c>
      <c r="C25" s="2"/>
      <c r="D25" s="7">
        <f>Table214[[#This Row],[Employee''s Essential Occupation; update if required]]</f>
        <v>0</v>
      </c>
      <c r="E25" s="118">
        <f t="shared" si="4"/>
        <v>1</v>
      </c>
      <c r="F25" s="118">
        <f t="shared" si="4"/>
        <v>0</v>
      </c>
      <c r="G25" s="82"/>
      <c r="H25" s="116">
        <f>Table214[[#This Row],[Hourly Rate             (no less than $13.71, no more than $20.00); update if required]]</f>
        <v>0</v>
      </c>
      <c r="I25" s="84">
        <v>0</v>
      </c>
      <c r="J25" s="117">
        <f t="shared" si="3"/>
        <v>20</v>
      </c>
      <c r="K25" s="117" t="str">
        <f t="shared" si="0"/>
        <v>$4.00</v>
      </c>
      <c r="L25" s="133" t="str">
        <f t="shared" si="1"/>
        <v>0</v>
      </c>
      <c r="M25" s="109">
        <f>Table214[[#This Row],[Hours to Date - Cannot Exceed 640]]+Table215[[#This Row],[Regular Worked Hours (Excludes OT and nonworked STAT)]]</f>
        <v>0</v>
      </c>
    </row>
    <row r="26" spans="1:13" s="110" customFormat="1" ht="30.75" customHeight="1" x14ac:dyDescent="0.25">
      <c r="A26" s="115">
        <f>'Information Sheet-COMPLETE 1st'!A33</f>
        <v>0</v>
      </c>
      <c r="B26" s="109">
        <f>'Information Sheet-COMPLETE 1st'!B33</f>
        <v>0</v>
      </c>
      <c r="C26" s="2"/>
      <c r="D26" s="7">
        <f>Table214[[#This Row],[Employee''s Essential Occupation; update if required]]</f>
        <v>0</v>
      </c>
      <c r="E26" s="118">
        <f t="shared" si="4"/>
        <v>1</v>
      </c>
      <c r="F26" s="118">
        <f t="shared" si="4"/>
        <v>0</v>
      </c>
      <c r="G26" s="82"/>
      <c r="H26" s="116">
        <f>Table214[[#This Row],[Hourly Rate             (no less than $13.71, no more than $20.00); update if required]]</f>
        <v>0</v>
      </c>
      <c r="I26" s="84">
        <v>0</v>
      </c>
      <c r="J26" s="117">
        <f t="shared" si="3"/>
        <v>20</v>
      </c>
      <c r="K26" s="117" t="str">
        <f t="shared" si="0"/>
        <v>$4.00</v>
      </c>
      <c r="L26" s="133" t="str">
        <f t="shared" si="1"/>
        <v>0</v>
      </c>
      <c r="M26" s="109">
        <f>Table214[[#This Row],[Hours to Date - Cannot Exceed 640]]+Table215[[#This Row],[Regular Worked Hours (Excludes OT and nonworked STAT)]]</f>
        <v>0</v>
      </c>
    </row>
    <row r="27" spans="1:13" s="110" customFormat="1" ht="30.75" customHeight="1" x14ac:dyDescent="0.25">
      <c r="A27" s="115">
        <f>'Information Sheet-COMPLETE 1st'!A34</f>
        <v>0</v>
      </c>
      <c r="B27" s="109">
        <f>'Information Sheet-COMPLETE 1st'!B34</f>
        <v>0</v>
      </c>
      <c r="C27" s="2"/>
      <c r="D27" s="7">
        <f>Table214[[#This Row],[Employee''s Essential Occupation; update if required]]</f>
        <v>0</v>
      </c>
      <c r="E27" s="118">
        <f t="shared" si="4"/>
        <v>1</v>
      </c>
      <c r="F27" s="118">
        <f t="shared" si="4"/>
        <v>0</v>
      </c>
      <c r="G27" s="82"/>
      <c r="H27" s="116">
        <f>Table214[[#This Row],[Hourly Rate             (no less than $13.71, no more than $20.00); update if required]]</f>
        <v>0</v>
      </c>
      <c r="I27" s="84">
        <v>0</v>
      </c>
      <c r="J27" s="117">
        <f t="shared" si="3"/>
        <v>20</v>
      </c>
      <c r="K27" s="117" t="str">
        <f t="shared" si="0"/>
        <v>$4.00</v>
      </c>
      <c r="L27" s="133" t="str">
        <f t="shared" si="1"/>
        <v>0</v>
      </c>
      <c r="M27" s="109">
        <f>Table214[[#This Row],[Hours to Date - Cannot Exceed 640]]+Table215[[#This Row],[Regular Worked Hours (Excludes OT and nonworked STAT)]]</f>
        <v>0</v>
      </c>
    </row>
    <row r="28" spans="1:13" s="110" customFormat="1" ht="30.75" customHeight="1" x14ac:dyDescent="0.25">
      <c r="A28" s="115">
        <f>'Information Sheet-COMPLETE 1st'!A35</f>
        <v>0</v>
      </c>
      <c r="B28" s="109">
        <f>'Information Sheet-COMPLETE 1st'!B35</f>
        <v>0</v>
      </c>
      <c r="C28" s="2"/>
      <c r="D28" s="7">
        <f>Table214[[#This Row],[Employee''s Essential Occupation; update if required]]</f>
        <v>0</v>
      </c>
      <c r="E28" s="118">
        <f t="shared" si="4"/>
        <v>1</v>
      </c>
      <c r="F28" s="118">
        <f t="shared" si="4"/>
        <v>0</v>
      </c>
      <c r="G28" s="82"/>
      <c r="H28" s="116">
        <f>Table214[[#This Row],[Hourly Rate             (no less than $13.71, no more than $20.00); update if required]]</f>
        <v>0</v>
      </c>
      <c r="I28" s="84">
        <v>0</v>
      </c>
      <c r="J28" s="117">
        <f t="shared" si="3"/>
        <v>20</v>
      </c>
      <c r="K28" s="117" t="str">
        <f t="shared" si="0"/>
        <v>$4.00</v>
      </c>
      <c r="L28" s="133" t="str">
        <f t="shared" si="1"/>
        <v>0</v>
      </c>
      <c r="M28" s="109">
        <f>Table214[[#This Row],[Hours to Date - Cannot Exceed 640]]+Table215[[#This Row],[Regular Worked Hours (Excludes OT and nonworked STAT)]]</f>
        <v>0</v>
      </c>
    </row>
    <row r="29" spans="1:13" s="110" customFormat="1" ht="30.75" customHeight="1" x14ac:dyDescent="0.25">
      <c r="A29" s="115">
        <f>'Information Sheet-COMPLETE 1st'!A36</f>
        <v>0</v>
      </c>
      <c r="B29" s="109">
        <f>'Information Sheet-COMPLETE 1st'!B36</f>
        <v>0</v>
      </c>
      <c r="C29" s="2"/>
      <c r="D29" s="7">
        <f>Table214[[#This Row],[Employee''s Essential Occupation; update if required]]</f>
        <v>0</v>
      </c>
      <c r="E29" s="118">
        <f t="shared" si="4"/>
        <v>1</v>
      </c>
      <c r="F29" s="118">
        <f t="shared" si="4"/>
        <v>0</v>
      </c>
      <c r="G29" s="82"/>
      <c r="H29" s="116">
        <f>Table214[[#This Row],[Hourly Rate             (no less than $13.71, no more than $20.00); update if required]]</f>
        <v>0</v>
      </c>
      <c r="I29" s="84">
        <v>0</v>
      </c>
      <c r="J29" s="117">
        <f t="shared" si="3"/>
        <v>20</v>
      </c>
      <c r="K29" s="117" t="str">
        <f t="shared" si="0"/>
        <v>$4.00</v>
      </c>
      <c r="L29" s="133" t="str">
        <f t="shared" si="1"/>
        <v>0</v>
      </c>
      <c r="M29" s="109">
        <f>Table214[[#This Row],[Hours to Date - Cannot Exceed 640]]+Table215[[#This Row],[Regular Worked Hours (Excludes OT and nonworked STAT)]]</f>
        <v>0</v>
      </c>
    </row>
    <row r="30" spans="1:13" s="110" customFormat="1" ht="30.75" customHeight="1" x14ac:dyDescent="0.25">
      <c r="A30" s="115">
        <f>'Information Sheet-COMPLETE 1st'!A37</f>
        <v>0</v>
      </c>
      <c r="B30" s="109">
        <f>'Information Sheet-COMPLETE 1st'!B37</f>
        <v>0</v>
      </c>
      <c r="C30" s="2"/>
      <c r="D30" s="7">
        <f>Table214[[#This Row],[Employee''s Essential Occupation; update if required]]</f>
        <v>0</v>
      </c>
      <c r="E30" s="118">
        <f t="shared" si="4"/>
        <v>1</v>
      </c>
      <c r="F30" s="118">
        <f t="shared" si="4"/>
        <v>0</v>
      </c>
      <c r="G30" s="82"/>
      <c r="H30" s="116">
        <f>Table214[[#This Row],[Hourly Rate             (no less than $13.71, no more than $20.00); update if required]]</f>
        <v>0</v>
      </c>
      <c r="I30" s="84">
        <v>0</v>
      </c>
      <c r="J30" s="117">
        <f t="shared" si="3"/>
        <v>20</v>
      </c>
      <c r="K30" s="117" t="str">
        <f t="shared" si="0"/>
        <v>$4.00</v>
      </c>
      <c r="L30" s="133" t="str">
        <f t="shared" si="1"/>
        <v>0</v>
      </c>
      <c r="M30" s="109">
        <f>Table214[[#This Row],[Hours to Date - Cannot Exceed 640]]+Table215[[#This Row],[Regular Worked Hours (Excludes OT and nonworked STAT)]]</f>
        <v>0</v>
      </c>
    </row>
    <row r="31" spans="1:13" s="110" customFormat="1" ht="30.75" customHeight="1" x14ac:dyDescent="0.25">
      <c r="A31" s="115">
        <f>'Information Sheet-COMPLETE 1st'!A38</f>
        <v>0</v>
      </c>
      <c r="B31" s="109">
        <f>'Information Sheet-COMPLETE 1st'!B38</f>
        <v>0</v>
      </c>
      <c r="C31" s="2"/>
      <c r="D31" s="7">
        <f>Table214[[#This Row],[Employee''s Essential Occupation; update if required]]</f>
        <v>0</v>
      </c>
      <c r="E31" s="118">
        <f t="shared" si="4"/>
        <v>1</v>
      </c>
      <c r="F31" s="118">
        <f t="shared" si="4"/>
        <v>0</v>
      </c>
      <c r="G31" s="82"/>
      <c r="H31" s="116">
        <f>Table214[[#This Row],[Hourly Rate             (no less than $13.71, no more than $20.00); update if required]]</f>
        <v>0</v>
      </c>
      <c r="I31" s="84">
        <v>0</v>
      </c>
      <c r="J31" s="117">
        <f t="shared" si="3"/>
        <v>20</v>
      </c>
      <c r="K31" s="117" t="str">
        <f t="shared" si="0"/>
        <v>$4.00</v>
      </c>
      <c r="L31" s="133" t="str">
        <f t="shared" si="1"/>
        <v>0</v>
      </c>
      <c r="M31" s="109">
        <f>Table214[[#This Row],[Hours to Date - Cannot Exceed 640]]+Table215[[#This Row],[Regular Worked Hours (Excludes OT and nonworked STAT)]]</f>
        <v>0</v>
      </c>
    </row>
    <row r="32" spans="1:13" s="110" customFormat="1" ht="30.75" customHeight="1" x14ac:dyDescent="0.25">
      <c r="A32" s="115">
        <f>'Information Sheet-COMPLETE 1st'!A39</f>
        <v>0</v>
      </c>
      <c r="B32" s="109">
        <f>'Information Sheet-COMPLETE 1st'!B39</f>
        <v>0</v>
      </c>
      <c r="C32" s="2"/>
      <c r="D32" s="7">
        <f>Table214[[#This Row],[Employee''s Essential Occupation; update if required]]</f>
        <v>0</v>
      </c>
      <c r="E32" s="118">
        <f t="shared" si="4"/>
        <v>1</v>
      </c>
      <c r="F32" s="118">
        <f t="shared" si="4"/>
        <v>0</v>
      </c>
      <c r="G32" s="82"/>
      <c r="H32" s="116">
        <f>Table214[[#This Row],[Hourly Rate             (no less than $13.71, no more than $20.00); update if required]]</f>
        <v>0</v>
      </c>
      <c r="I32" s="84">
        <v>0</v>
      </c>
      <c r="J32" s="117">
        <f t="shared" si="3"/>
        <v>20</v>
      </c>
      <c r="K32" s="117" t="str">
        <f t="shared" si="0"/>
        <v>$4.00</v>
      </c>
      <c r="L32" s="133" t="str">
        <f t="shared" si="1"/>
        <v>0</v>
      </c>
      <c r="M32" s="109">
        <f>Table214[[#This Row],[Hours to Date - Cannot Exceed 640]]+Table215[[#This Row],[Regular Worked Hours (Excludes OT and nonworked STAT)]]</f>
        <v>0</v>
      </c>
    </row>
    <row r="33" spans="1:13" s="110" customFormat="1" ht="30.75" customHeight="1" x14ac:dyDescent="0.25">
      <c r="A33" s="115">
        <f>'Information Sheet-COMPLETE 1st'!A40</f>
        <v>0</v>
      </c>
      <c r="B33" s="109">
        <f>'Information Sheet-COMPLETE 1st'!B40</f>
        <v>0</v>
      </c>
      <c r="C33" s="2"/>
      <c r="D33" s="7">
        <f>Table214[[#This Row],[Employee''s Essential Occupation; update if required]]</f>
        <v>0</v>
      </c>
      <c r="E33" s="118">
        <f t="shared" si="4"/>
        <v>1</v>
      </c>
      <c r="F33" s="118">
        <f t="shared" si="4"/>
        <v>0</v>
      </c>
      <c r="G33" s="82"/>
      <c r="H33" s="116">
        <f>Table214[[#This Row],[Hourly Rate             (no less than $13.71, no more than $20.00); update if required]]</f>
        <v>0</v>
      </c>
      <c r="I33" s="84">
        <v>0</v>
      </c>
      <c r="J33" s="117">
        <f t="shared" si="3"/>
        <v>20</v>
      </c>
      <c r="K33" s="117" t="str">
        <f t="shared" si="0"/>
        <v>$4.00</v>
      </c>
      <c r="L33" s="133" t="str">
        <f t="shared" si="1"/>
        <v>0</v>
      </c>
      <c r="M33" s="109">
        <f>Table214[[#This Row],[Hours to Date - Cannot Exceed 640]]+Table215[[#This Row],[Regular Worked Hours (Excludes OT and nonworked STAT)]]</f>
        <v>0</v>
      </c>
    </row>
    <row r="34" spans="1:13" s="110" customFormat="1" ht="30.75" customHeight="1" x14ac:dyDescent="0.25">
      <c r="A34" s="115">
        <f>'Information Sheet-COMPLETE 1st'!A41</f>
        <v>0</v>
      </c>
      <c r="B34" s="109">
        <f>'Information Sheet-COMPLETE 1st'!B41</f>
        <v>0</v>
      </c>
      <c r="C34" s="2"/>
      <c r="D34" s="7">
        <f>Table214[[#This Row],[Employee''s Essential Occupation; update if required]]</f>
        <v>0</v>
      </c>
      <c r="E34" s="118">
        <f t="shared" si="4"/>
        <v>1</v>
      </c>
      <c r="F34" s="118">
        <f t="shared" si="4"/>
        <v>0</v>
      </c>
      <c r="G34" s="82"/>
      <c r="H34" s="116">
        <f>Table214[[#This Row],[Hourly Rate             (no less than $13.71, no more than $20.00); update if required]]</f>
        <v>0</v>
      </c>
      <c r="I34" s="84">
        <v>0</v>
      </c>
      <c r="J34" s="117">
        <f t="shared" si="3"/>
        <v>20</v>
      </c>
      <c r="K34" s="117" t="str">
        <f t="shared" si="0"/>
        <v>$4.00</v>
      </c>
      <c r="L34" s="133" t="str">
        <f t="shared" si="1"/>
        <v>0</v>
      </c>
      <c r="M34" s="109">
        <f>Table214[[#This Row],[Hours to Date - Cannot Exceed 640]]+Table215[[#This Row],[Regular Worked Hours (Excludes OT and nonworked STAT)]]</f>
        <v>0</v>
      </c>
    </row>
    <row r="35" spans="1:13" s="110" customFormat="1" ht="30.75" customHeight="1" x14ac:dyDescent="0.25">
      <c r="A35" s="115">
        <f>'Information Sheet-COMPLETE 1st'!A42</f>
        <v>0</v>
      </c>
      <c r="B35" s="109">
        <f>'Information Sheet-COMPLETE 1st'!B42</f>
        <v>0</v>
      </c>
      <c r="C35" s="2"/>
      <c r="D35" s="7">
        <f>Table214[[#This Row],[Employee''s Essential Occupation; update if required]]</f>
        <v>0</v>
      </c>
      <c r="E35" s="118">
        <f t="shared" si="4"/>
        <v>1</v>
      </c>
      <c r="F35" s="118">
        <f t="shared" si="4"/>
        <v>0</v>
      </c>
      <c r="G35" s="82"/>
      <c r="H35" s="116">
        <f>Table214[[#This Row],[Hourly Rate             (no less than $13.71, no more than $20.00); update if required]]</f>
        <v>0</v>
      </c>
      <c r="I35" s="84">
        <v>0</v>
      </c>
      <c r="J35" s="117">
        <f t="shared" si="3"/>
        <v>20</v>
      </c>
      <c r="K35" s="117" t="str">
        <f t="shared" si="0"/>
        <v>$4.00</v>
      </c>
      <c r="L35" s="133" t="str">
        <f t="shared" si="1"/>
        <v>0</v>
      </c>
      <c r="M35" s="109">
        <f>Table214[[#This Row],[Hours to Date - Cannot Exceed 640]]+Table215[[#This Row],[Regular Worked Hours (Excludes OT and nonworked STAT)]]</f>
        <v>0</v>
      </c>
    </row>
    <row r="36" spans="1:13" s="110" customFormat="1" ht="30.75" customHeight="1" x14ac:dyDescent="0.25">
      <c r="A36" s="115">
        <f>'Information Sheet-COMPLETE 1st'!A43</f>
        <v>0</v>
      </c>
      <c r="B36" s="109">
        <f>'Information Sheet-COMPLETE 1st'!B43</f>
        <v>0</v>
      </c>
      <c r="C36" s="2"/>
      <c r="D36" s="7">
        <f>Table214[[#This Row],[Employee''s Essential Occupation; update if required]]</f>
        <v>0</v>
      </c>
      <c r="E36" s="118">
        <f t="shared" si="4"/>
        <v>1</v>
      </c>
      <c r="F36" s="118">
        <f t="shared" si="4"/>
        <v>0</v>
      </c>
      <c r="G36" s="82"/>
      <c r="H36" s="116">
        <f>Table214[[#This Row],[Hourly Rate             (no less than $13.71, no more than $20.00); update if required]]</f>
        <v>0</v>
      </c>
      <c r="I36" s="84">
        <v>0</v>
      </c>
      <c r="J36" s="117">
        <f t="shared" si="3"/>
        <v>20</v>
      </c>
      <c r="K36" s="117" t="str">
        <f t="shared" si="0"/>
        <v>$4.00</v>
      </c>
      <c r="L36" s="133" t="str">
        <f t="shared" si="1"/>
        <v>0</v>
      </c>
      <c r="M36" s="109">
        <f>Table214[[#This Row],[Hours to Date - Cannot Exceed 640]]+Table215[[#This Row],[Regular Worked Hours (Excludes OT and nonworked STAT)]]</f>
        <v>0</v>
      </c>
    </row>
    <row r="37" spans="1:13" s="110" customFormat="1" ht="30.75" customHeight="1" x14ac:dyDescent="0.25">
      <c r="A37" s="115">
        <f>'Information Sheet-COMPLETE 1st'!A44</f>
        <v>0</v>
      </c>
      <c r="B37" s="109">
        <f>'Information Sheet-COMPLETE 1st'!B44</f>
        <v>0</v>
      </c>
      <c r="C37" s="2"/>
      <c r="D37" s="7">
        <f>Table214[[#This Row],[Employee''s Essential Occupation; update if required]]</f>
        <v>0</v>
      </c>
      <c r="E37" s="118">
        <f t="shared" si="4"/>
        <v>1</v>
      </c>
      <c r="F37" s="118">
        <f t="shared" si="4"/>
        <v>0</v>
      </c>
      <c r="G37" s="82"/>
      <c r="H37" s="116">
        <f>Table214[[#This Row],[Hourly Rate             (no less than $13.71, no more than $20.00); update if required]]</f>
        <v>0</v>
      </c>
      <c r="I37" s="84">
        <v>0</v>
      </c>
      <c r="J37" s="117">
        <f t="shared" si="3"/>
        <v>20</v>
      </c>
      <c r="K37" s="117" t="str">
        <f t="shared" si="0"/>
        <v>$4.00</v>
      </c>
      <c r="L37" s="133" t="str">
        <f t="shared" si="1"/>
        <v>0</v>
      </c>
      <c r="M37" s="109">
        <f>Table214[[#This Row],[Hours to Date - Cannot Exceed 640]]+Table215[[#This Row],[Regular Worked Hours (Excludes OT and nonworked STAT)]]</f>
        <v>0</v>
      </c>
    </row>
    <row r="38" spans="1:13" s="110" customFormat="1" ht="30.75" customHeight="1" x14ac:dyDescent="0.25">
      <c r="A38" s="115">
        <f>'Information Sheet-COMPLETE 1st'!A45</f>
        <v>0</v>
      </c>
      <c r="B38" s="109">
        <f>'Information Sheet-COMPLETE 1st'!B45</f>
        <v>0</v>
      </c>
      <c r="C38" s="2"/>
      <c r="D38" s="7">
        <f>Table214[[#This Row],[Employee''s Essential Occupation; update if required]]</f>
        <v>0</v>
      </c>
      <c r="E38" s="118">
        <f t="shared" si="4"/>
        <v>1</v>
      </c>
      <c r="F38" s="118">
        <f t="shared" si="4"/>
        <v>0</v>
      </c>
      <c r="G38" s="82"/>
      <c r="H38" s="116">
        <f>Table214[[#This Row],[Hourly Rate             (no less than $13.71, no more than $20.00); update if required]]</f>
        <v>0</v>
      </c>
      <c r="I38" s="84">
        <v>0</v>
      </c>
      <c r="J38" s="117">
        <f t="shared" si="3"/>
        <v>20</v>
      </c>
      <c r="K38" s="117" t="str">
        <f t="shared" ref="K38:K69" si="5">IF(AND(J38&lt;=3.99,L45&gt;(-100)),J38,"$4.00")</f>
        <v>$4.00</v>
      </c>
      <c r="L38" s="133" t="str">
        <f t="shared" ref="L38:L69" si="6">IF(OR(H38&gt;19.99,H38&lt;13.71),"0",I38*K38)</f>
        <v>0</v>
      </c>
      <c r="M38" s="109">
        <f>Table214[[#This Row],[Hours to Date - Cannot Exceed 640]]+Table215[[#This Row],[Regular Worked Hours (Excludes OT and nonworked STAT)]]</f>
        <v>0</v>
      </c>
    </row>
    <row r="39" spans="1:13" s="110" customFormat="1" ht="30.75" customHeight="1" x14ac:dyDescent="0.25">
      <c r="A39" s="115">
        <f>'Information Sheet-COMPLETE 1st'!A46</f>
        <v>0</v>
      </c>
      <c r="B39" s="109">
        <f>'Information Sheet-COMPLETE 1st'!B46</f>
        <v>0</v>
      </c>
      <c r="C39" s="2"/>
      <c r="D39" s="7">
        <f>Table214[[#This Row],[Employee''s Essential Occupation; update if required]]</f>
        <v>0</v>
      </c>
      <c r="E39" s="118">
        <f t="shared" ref="E39:F54" si="7">E38</f>
        <v>1</v>
      </c>
      <c r="F39" s="118">
        <f t="shared" si="7"/>
        <v>0</v>
      </c>
      <c r="G39" s="82"/>
      <c r="H39" s="116">
        <f>Table214[[#This Row],[Hourly Rate             (no less than $13.71, no more than $20.00); update if required]]</f>
        <v>0</v>
      </c>
      <c r="I39" s="84">
        <v>0</v>
      </c>
      <c r="J39" s="117">
        <f t="shared" si="3"/>
        <v>20</v>
      </c>
      <c r="K39" s="117" t="str">
        <f t="shared" si="5"/>
        <v>$4.00</v>
      </c>
      <c r="L39" s="133" t="str">
        <f t="shared" si="6"/>
        <v>0</v>
      </c>
      <c r="M39" s="109">
        <f>Table214[[#This Row],[Hours to Date - Cannot Exceed 640]]+Table215[[#This Row],[Regular Worked Hours (Excludes OT and nonworked STAT)]]</f>
        <v>0</v>
      </c>
    </row>
    <row r="40" spans="1:13" s="110" customFormat="1" ht="30.75" customHeight="1" x14ac:dyDescent="0.25">
      <c r="A40" s="115">
        <f>'Information Sheet-COMPLETE 1st'!A47</f>
        <v>0</v>
      </c>
      <c r="B40" s="109">
        <f>'Information Sheet-COMPLETE 1st'!B47</f>
        <v>0</v>
      </c>
      <c r="C40" s="2"/>
      <c r="D40" s="7">
        <f>Table214[[#This Row],[Employee''s Essential Occupation; update if required]]</f>
        <v>0</v>
      </c>
      <c r="E40" s="118">
        <f t="shared" si="7"/>
        <v>1</v>
      </c>
      <c r="F40" s="118">
        <f t="shared" si="7"/>
        <v>0</v>
      </c>
      <c r="G40" s="82"/>
      <c r="H40" s="116">
        <f>Table214[[#This Row],[Hourly Rate             (no less than $13.71, no more than $20.00); update if required]]</f>
        <v>0</v>
      </c>
      <c r="I40" s="84">
        <v>0</v>
      </c>
      <c r="J40" s="117">
        <f t="shared" si="3"/>
        <v>20</v>
      </c>
      <c r="K40" s="117" t="str">
        <f t="shared" si="5"/>
        <v>$4.00</v>
      </c>
      <c r="L40" s="133" t="str">
        <f t="shared" si="6"/>
        <v>0</v>
      </c>
      <c r="M40" s="109">
        <f>Table214[[#This Row],[Hours to Date - Cannot Exceed 640]]+Table215[[#This Row],[Regular Worked Hours (Excludes OT and nonworked STAT)]]</f>
        <v>0</v>
      </c>
    </row>
    <row r="41" spans="1:13" s="110" customFormat="1" ht="30.75" customHeight="1" x14ac:dyDescent="0.25">
      <c r="A41" s="115">
        <f>'Information Sheet-COMPLETE 1st'!A48</f>
        <v>0</v>
      </c>
      <c r="B41" s="109">
        <f>'Information Sheet-COMPLETE 1st'!B48</f>
        <v>0</v>
      </c>
      <c r="C41" s="2"/>
      <c r="D41" s="7">
        <f>Table214[[#This Row],[Employee''s Essential Occupation; update if required]]</f>
        <v>0</v>
      </c>
      <c r="E41" s="118">
        <f t="shared" si="7"/>
        <v>1</v>
      </c>
      <c r="F41" s="118">
        <f t="shared" si="7"/>
        <v>0</v>
      </c>
      <c r="G41" s="82"/>
      <c r="H41" s="116">
        <f>Table214[[#This Row],[Hourly Rate             (no less than $13.71, no more than $20.00); update if required]]</f>
        <v>0</v>
      </c>
      <c r="I41" s="84">
        <v>0</v>
      </c>
      <c r="J41" s="117">
        <f t="shared" si="3"/>
        <v>20</v>
      </c>
      <c r="K41" s="117" t="str">
        <f t="shared" si="5"/>
        <v>$4.00</v>
      </c>
      <c r="L41" s="133" t="str">
        <f t="shared" si="6"/>
        <v>0</v>
      </c>
      <c r="M41" s="109">
        <f>Table214[[#This Row],[Hours to Date - Cannot Exceed 640]]+Table215[[#This Row],[Regular Worked Hours (Excludes OT and nonworked STAT)]]</f>
        <v>0</v>
      </c>
    </row>
    <row r="42" spans="1:13" s="110" customFormat="1" ht="30.75" customHeight="1" x14ac:dyDescent="0.25">
      <c r="A42" s="115">
        <f>'Information Sheet-COMPLETE 1st'!A49</f>
        <v>0</v>
      </c>
      <c r="B42" s="109">
        <f>'Information Sheet-COMPLETE 1st'!B49</f>
        <v>0</v>
      </c>
      <c r="C42" s="2"/>
      <c r="D42" s="7">
        <f>Table214[[#This Row],[Employee''s Essential Occupation; update if required]]</f>
        <v>0</v>
      </c>
      <c r="E42" s="118">
        <f t="shared" si="7"/>
        <v>1</v>
      </c>
      <c r="F42" s="118">
        <f t="shared" si="7"/>
        <v>0</v>
      </c>
      <c r="G42" s="82"/>
      <c r="H42" s="116">
        <f>Table214[[#This Row],[Hourly Rate             (no less than $13.71, no more than $20.00); update if required]]</f>
        <v>0</v>
      </c>
      <c r="I42" s="84">
        <v>0</v>
      </c>
      <c r="J42" s="117">
        <f t="shared" si="3"/>
        <v>20</v>
      </c>
      <c r="K42" s="117" t="str">
        <f t="shared" si="5"/>
        <v>$4.00</v>
      </c>
      <c r="L42" s="133" t="str">
        <f t="shared" si="6"/>
        <v>0</v>
      </c>
      <c r="M42" s="109">
        <f>Table214[[#This Row],[Hours to Date - Cannot Exceed 640]]+Table215[[#This Row],[Regular Worked Hours (Excludes OT and nonworked STAT)]]</f>
        <v>0</v>
      </c>
    </row>
    <row r="43" spans="1:13" s="110" customFormat="1" ht="30.75" customHeight="1" x14ac:dyDescent="0.25">
      <c r="A43" s="115">
        <f>'Information Sheet-COMPLETE 1st'!A50</f>
        <v>0</v>
      </c>
      <c r="B43" s="109">
        <f>'Information Sheet-COMPLETE 1st'!B50</f>
        <v>0</v>
      </c>
      <c r="C43" s="2"/>
      <c r="D43" s="7">
        <f>Table214[[#This Row],[Employee''s Essential Occupation; update if required]]</f>
        <v>0</v>
      </c>
      <c r="E43" s="118">
        <f t="shared" si="7"/>
        <v>1</v>
      </c>
      <c r="F43" s="118">
        <f t="shared" si="7"/>
        <v>0</v>
      </c>
      <c r="G43" s="82"/>
      <c r="H43" s="116">
        <f>Table214[[#This Row],[Hourly Rate             (no less than $13.71, no more than $20.00); update if required]]</f>
        <v>0</v>
      </c>
      <c r="I43" s="84">
        <v>0</v>
      </c>
      <c r="J43" s="117">
        <f t="shared" si="3"/>
        <v>20</v>
      </c>
      <c r="K43" s="117" t="str">
        <f t="shared" si="5"/>
        <v>$4.00</v>
      </c>
      <c r="L43" s="133" t="str">
        <f t="shared" si="6"/>
        <v>0</v>
      </c>
      <c r="M43" s="109">
        <f>Table214[[#This Row],[Hours to Date - Cannot Exceed 640]]+Table215[[#This Row],[Regular Worked Hours (Excludes OT and nonworked STAT)]]</f>
        <v>0</v>
      </c>
    </row>
    <row r="44" spans="1:13" s="110" customFormat="1" ht="30.75" customHeight="1" x14ac:dyDescent="0.25">
      <c r="A44" s="115">
        <f>'Information Sheet-COMPLETE 1st'!A51</f>
        <v>0</v>
      </c>
      <c r="B44" s="109">
        <f>'Information Sheet-COMPLETE 1st'!B51</f>
        <v>0</v>
      </c>
      <c r="C44" s="2"/>
      <c r="D44" s="7">
        <f>Table214[[#This Row],[Employee''s Essential Occupation; update if required]]</f>
        <v>0</v>
      </c>
      <c r="E44" s="118">
        <f t="shared" si="7"/>
        <v>1</v>
      </c>
      <c r="F44" s="118">
        <f t="shared" si="7"/>
        <v>0</v>
      </c>
      <c r="G44" s="82"/>
      <c r="H44" s="116">
        <f>Table214[[#This Row],[Hourly Rate             (no less than $13.71, no more than $20.00); update if required]]</f>
        <v>0</v>
      </c>
      <c r="I44" s="84">
        <v>0</v>
      </c>
      <c r="J44" s="117">
        <f t="shared" si="3"/>
        <v>20</v>
      </c>
      <c r="K44" s="117" t="str">
        <f t="shared" si="5"/>
        <v>$4.00</v>
      </c>
      <c r="L44" s="133" t="str">
        <f t="shared" si="6"/>
        <v>0</v>
      </c>
      <c r="M44" s="109">
        <f>Table214[[#This Row],[Hours to Date - Cannot Exceed 640]]+Table215[[#This Row],[Regular Worked Hours (Excludes OT and nonworked STAT)]]</f>
        <v>0</v>
      </c>
    </row>
    <row r="45" spans="1:13" s="110" customFormat="1" ht="30.75" customHeight="1" x14ac:dyDescent="0.25">
      <c r="A45" s="115">
        <f>'Information Sheet-COMPLETE 1st'!A52</f>
        <v>0</v>
      </c>
      <c r="B45" s="109">
        <f>'Information Sheet-COMPLETE 1st'!B52</f>
        <v>0</v>
      </c>
      <c r="C45" s="2"/>
      <c r="D45" s="7">
        <f>Table214[[#This Row],[Employee''s Essential Occupation; update if required]]</f>
        <v>0</v>
      </c>
      <c r="E45" s="118">
        <f t="shared" si="7"/>
        <v>1</v>
      </c>
      <c r="F45" s="118">
        <f t="shared" si="7"/>
        <v>0</v>
      </c>
      <c r="G45" s="82"/>
      <c r="H45" s="116">
        <f>Table214[[#This Row],[Hourly Rate             (no less than $13.71, no more than $20.00); update if required]]</f>
        <v>0</v>
      </c>
      <c r="I45" s="84">
        <v>0</v>
      </c>
      <c r="J45" s="117">
        <f t="shared" si="3"/>
        <v>20</v>
      </c>
      <c r="K45" s="117" t="str">
        <f t="shared" si="5"/>
        <v>$4.00</v>
      </c>
      <c r="L45" s="133" t="str">
        <f t="shared" si="6"/>
        <v>0</v>
      </c>
      <c r="M45" s="109">
        <f>Table214[[#This Row],[Hours to Date - Cannot Exceed 640]]+Table215[[#This Row],[Regular Worked Hours (Excludes OT and nonworked STAT)]]</f>
        <v>0</v>
      </c>
    </row>
    <row r="46" spans="1:13" s="110" customFormat="1" ht="30.75" customHeight="1" x14ac:dyDescent="0.25">
      <c r="A46" s="115">
        <f>'Information Sheet-COMPLETE 1st'!A53</f>
        <v>0</v>
      </c>
      <c r="B46" s="109">
        <f>'Information Sheet-COMPLETE 1st'!B53</f>
        <v>0</v>
      </c>
      <c r="C46" s="2"/>
      <c r="D46" s="7">
        <f>Table214[[#This Row],[Employee''s Essential Occupation; update if required]]</f>
        <v>0</v>
      </c>
      <c r="E46" s="118">
        <f t="shared" si="7"/>
        <v>1</v>
      </c>
      <c r="F46" s="118">
        <f t="shared" si="7"/>
        <v>0</v>
      </c>
      <c r="G46" s="82"/>
      <c r="H46" s="116">
        <f>Table214[[#This Row],[Hourly Rate             (no less than $13.71, no more than $20.00); update if required]]</f>
        <v>0</v>
      </c>
      <c r="I46" s="84">
        <v>0</v>
      </c>
      <c r="J46" s="117">
        <f t="shared" si="3"/>
        <v>20</v>
      </c>
      <c r="K46" s="117" t="str">
        <f t="shared" si="5"/>
        <v>$4.00</v>
      </c>
      <c r="L46" s="133" t="str">
        <f t="shared" si="6"/>
        <v>0</v>
      </c>
      <c r="M46" s="109">
        <f>Table214[[#This Row],[Hours to Date - Cannot Exceed 640]]+Table215[[#This Row],[Regular Worked Hours (Excludes OT and nonworked STAT)]]</f>
        <v>0</v>
      </c>
    </row>
    <row r="47" spans="1:13" s="110" customFormat="1" ht="30.75" customHeight="1" x14ac:dyDescent="0.25">
      <c r="A47" s="115">
        <f>'Information Sheet-COMPLETE 1st'!A54</f>
        <v>0</v>
      </c>
      <c r="B47" s="109">
        <f>'Information Sheet-COMPLETE 1st'!B54</f>
        <v>0</v>
      </c>
      <c r="C47" s="2"/>
      <c r="D47" s="7">
        <f>Table214[[#This Row],[Employee''s Essential Occupation; update if required]]</f>
        <v>0</v>
      </c>
      <c r="E47" s="118">
        <f t="shared" si="7"/>
        <v>1</v>
      </c>
      <c r="F47" s="118">
        <f t="shared" si="7"/>
        <v>0</v>
      </c>
      <c r="G47" s="82"/>
      <c r="H47" s="116">
        <f>Table214[[#This Row],[Hourly Rate             (no less than $13.71, no more than $20.00); update if required]]</f>
        <v>0</v>
      </c>
      <c r="I47" s="84">
        <v>0</v>
      </c>
      <c r="J47" s="117">
        <f t="shared" si="3"/>
        <v>20</v>
      </c>
      <c r="K47" s="117" t="str">
        <f t="shared" si="5"/>
        <v>$4.00</v>
      </c>
      <c r="L47" s="133" t="str">
        <f t="shared" si="6"/>
        <v>0</v>
      </c>
      <c r="M47" s="109">
        <f>Table214[[#This Row],[Hours to Date - Cannot Exceed 640]]+Table215[[#This Row],[Regular Worked Hours (Excludes OT and nonworked STAT)]]</f>
        <v>0</v>
      </c>
    </row>
    <row r="48" spans="1:13" s="110" customFormat="1" ht="30.75" customHeight="1" x14ac:dyDescent="0.25">
      <c r="A48" s="115">
        <f>'Information Sheet-COMPLETE 1st'!A55</f>
        <v>0</v>
      </c>
      <c r="B48" s="109">
        <f>'Information Sheet-COMPLETE 1st'!B55</f>
        <v>0</v>
      </c>
      <c r="C48" s="2"/>
      <c r="D48" s="7">
        <f>Table214[[#This Row],[Employee''s Essential Occupation; update if required]]</f>
        <v>0</v>
      </c>
      <c r="E48" s="118">
        <f t="shared" si="7"/>
        <v>1</v>
      </c>
      <c r="F48" s="118">
        <f t="shared" si="7"/>
        <v>0</v>
      </c>
      <c r="G48" s="82"/>
      <c r="H48" s="116">
        <f>Table214[[#This Row],[Hourly Rate             (no less than $13.71, no more than $20.00); update if required]]</f>
        <v>0</v>
      </c>
      <c r="I48" s="84">
        <v>0</v>
      </c>
      <c r="J48" s="117">
        <f t="shared" si="3"/>
        <v>20</v>
      </c>
      <c r="K48" s="117" t="str">
        <f t="shared" si="5"/>
        <v>$4.00</v>
      </c>
      <c r="L48" s="133" t="str">
        <f t="shared" si="6"/>
        <v>0</v>
      </c>
      <c r="M48" s="109">
        <f>Table214[[#This Row],[Hours to Date - Cannot Exceed 640]]+Table215[[#This Row],[Regular Worked Hours (Excludes OT and nonworked STAT)]]</f>
        <v>0</v>
      </c>
    </row>
    <row r="49" spans="1:13" s="110" customFormat="1" ht="30.75" customHeight="1" x14ac:dyDescent="0.25">
      <c r="A49" s="115">
        <f>'Information Sheet-COMPLETE 1st'!A56</f>
        <v>0</v>
      </c>
      <c r="B49" s="109">
        <f>'Information Sheet-COMPLETE 1st'!B56</f>
        <v>0</v>
      </c>
      <c r="C49" s="2"/>
      <c r="D49" s="7">
        <f>Table214[[#This Row],[Employee''s Essential Occupation; update if required]]</f>
        <v>0</v>
      </c>
      <c r="E49" s="118">
        <f t="shared" si="7"/>
        <v>1</v>
      </c>
      <c r="F49" s="118">
        <f t="shared" si="7"/>
        <v>0</v>
      </c>
      <c r="G49" s="82"/>
      <c r="H49" s="116">
        <f>Table214[[#This Row],[Hourly Rate             (no less than $13.71, no more than $20.00); update if required]]</f>
        <v>0</v>
      </c>
      <c r="I49" s="84">
        <v>0</v>
      </c>
      <c r="J49" s="117">
        <f t="shared" si="3"/>
        <v>20</v>
      </c>
      <c r="K49" s="117" t="str">
        <f t="shared" si="5"/>
        <v>$4.00</v>
      </c>
      <c r="L49" s="133" t="str">
        <f t="shared" si="6"/>
        <v>0</v>
      </c>
      <c r="M49" s="109">
        <f>Table214[[#This Row],[Hours to Date - Cannot Exceed 640]]+Table215[[#This Row],[Regular Worked Hours (Excludes OT and nonworked STAT)]]</f>
        <v>0</v>
      </c>
    </row>
    <row r="50" spans="1:13" s="110" customFormat="1" ht="30.75" customHeight="1" x14ac:dyDescent="0.25">
      <c r="A50" s="115">
        <f>'Information Sheet-COMPLETE 1st'!A57</f>
        <v>0</v>
      </c>
      <c r="B50" s="109">
        <f>'Information Sheet-COMPLETE 1st'!B57</f>
        <v>0</v>
      </c>
      <c r="C50" s="2"/>
      <c r="D50" s="7">
        <f>Table214[[#This Row],[Employee''s Essential Occupation; update if required]]</f>
        <v>0</v>
      </c>
      <c r="E50" s="118">
        <f t="shared" si="7"/>
        <v>1</v>
      </c>
      <c r="F50" s="118">
        <f t="shared" si="7"/>
        <v>0</v>
      </c>
      <c r="G50" s="82"/>
      <c r="H50" s="116">
        <f>Table214[[#This Row],[Hourly Rate             (no less than $13.71, no more than $20.00); update if required]]</f>
        <v>0</v>
      </c>
      <c r="I50" s="84">
        <v>0</v>
      </c>
      <c r="J50" s="117">
        <f t="shared" si="3"/>
        <v>20</v>
      </c>
      <c r="K50" s="117" t="str">
        <f t="shared" si="5"/>
        <v>$4.00</v>
      </c>
      <c r="L50" s="133" t="str">
        <f t="shared" si="6"/>
        <v>0</v>
      </c>
      <c r="M50" s="109">
        <f>Table214[[#This Row],[Hours to Date - Cannot Exceed 640]]+Table215[[#This Row],[Regular Worked Hours (Excludes OT and nonworked STAT)]]</f>
        <v>0</v>
      </c>
    </row>
    <row r="51" spans="1:13" s="110" customFormat="1" ht="30.75" customHeight="1" x14ac:dyDescent="0.25">
      <c r="A51" s="115">
        <f>'Information Sheet-COMPLETE 1st'!A58</f>
        <v>0</v>
      </c>
      <c r="B51" s="109">
        <f>'Information Sheet-COMPLETE 1st'!B58</f>
        <v>0</v>
      </c>
      <c r="C51" s="2"/>
      <c r="D51" s="7">
        <f>Table214[[#This Row],[Employee''s Essential Occupation; update if required]]</f>
        <v>0</v>
      </c>
      <c r="E51" s="118">
        <f t="shared" si="7"/>
        <v>1</v>
      </c>
      <c r="F51" s="118">
        <f t="shared" si="7"/>
        <v>0</v>
      </c>
      <c r="G51" s="82"/>
      <c r="H51" s="116">
        <f>Table214[[#This Row],[Hourly Rate             (no less than $13.71, no more than $20.00); update if required]]</f>
        <v>0</v>
      </c>
      <c r="I51" s="84">
        <v>0</v>
      </c>
      <c r="J51" s="117">
        <f t="shared" si="3"/>
        <v>20</v>
      </c>
      <c r="K51" s="117" t="str">
        <f t="shared" si="5"/>
        <v>$4.00</v>
      </c>
      <c r="L51" s="133" t="str">
        <f t="shared" si="6"/>
        <v>0</v>
      </c>
      <c r="M51" s="109">
        <f>Table214[[#This Row],[Hours to Date - Cannot Exceed 640]]+Table215[[#This Row],[Regular Worked Hours (Excludes OT and nonworked STAT)]]</f>
        <v>0</v>
      </c>
    </row>
    <row r="52" spans="1:13" s="110" customFormat="1" ht="30.75" customHeight="1" x14ac:dyDescent="0.25">
      <c r="A52" s="115">
        <f>'Information Sheet-COMPLETE 1st'!A59</f>
        <v>0</v>
      </c>
      <c r="B52" s="109">
        <f>'Information Sheet-COMPLETE 1st'!B59</f>
        <v>0</v>
      </c>
      <c r="C52" s="2"/>
      <c r="D52" s="7">
        <f>Table214[[#This Row],[Employee''s Essential Occupation; update if required]]</f>
        <v>0</v>
      </c>
      <c r="E52" s="118">
        <f t="shared" si="7"/>
        <v>1</v>
      </c>
      <c r="F52" s="118">
        <f t="shared" si="7"/>
        <v>0</v>
      </c>
      <c r="G52" s="82"/>
      <c r="H52" s="116">
        <f>Table214[[#This Row],[Hourly Rate             (no less than $13.71, no more than $20.00); update if required]]</f>
        <v>0</v>
      </c>
      <c r="I52" s="84">
        <v>0</v>
      </c>
      <c r="J52" s="117">
        <f t="shared" si="3"/>
        <v>20</v>
      </c>
      <c r="K52" s="117" t="str">
        <f t="shared" si="5"/>
        <v>$4.00</v>
      </c>
      <c r="L52" s="133" t="str">
        <f t="shared" si="6"/>
        <v>0</v>
      </c>
      <c r="M52" s="109">
        <f>Table214[[#This Row],[Hours to Date - Cannot Exceed 640]]+Table215[[#This Row],[Regular Worked Hours (Excludes OT and nonworked STAT)]]</f>
        <v>0</v>
      </c>
    </row>
    <row r="53" spans="1:13" s="110" customFormat="1" ht="30.75" customHeight="1" x14ac:dyDescent="0.25">
      <c r="A53" s="115">
        <f>'Information Sheet-COMPLETE 1st'!A60</f>
        <v>0</v>
      </c>
      <c r="B53" s="109">
        <f>'Information Sheet-COMPLETE 1st'!B60</f>
        <v>0</v>
      </c>
      <c r="C53" s="2"/>
      <c r="D53" s="7">
        <f>Table214[[#This Row],[Employee''s Essential Occupation; update if required]]</f>
        <v>0</v>
      </c>
      <c r="E53" s="118">
        <f t="shared" si="7"/>
        <v>1</v>
      </c>
      <c r="F53" s="118">
        <f t="shared" si="7"/>
        <v>0</v>
      </c>
      <c r="G53" s="82"/>
      <c r="H53" s="116">
        <f>Table214[[#This Row],[Hourly Rate             (no less than $13.71, no more than $20.00); update if required]]</f>
        <v>0</v>
      </c>
      <c r="I53" s="84">
        <v>0</v>
      </c>
      <c r="J53" s="117">
        <f t="shared" si="3"/>
        <v>20</v>
      </c>
      <c r="K53" s="117" t="str">
        <f t="shared" si="5"/>
        <v>$4.00</v>
      </c>
      <c r="L53" s="133" t="str">
        <f t="shared" si="6"/>
        <v>0</v>
      </c>
      <c r="M53" s="109">
        <f>Table214[[#This Row],[Hours to Date - Cannot Exceed 640]]+Table215[[#This Row],[Regular Worked Hours (Excludes OT and nonworked STAT)]]</f>
        <v>0</v>
      </c>
    </row>
    <row r="54" spans="1:13" s="110" customFormat="1" ht="30.75" customHeight="1" x14ac:dyDescent="0.25">
      <c r="A54" s="115">
        <f>'Information Sheet-COMPLETE 1st'!A61</f>
        <v>0</v>
      </c>
      <c r="B54" s="109">
        <f>'Information Sheet-COMPLETE 1st'!B61</f>
        <v>0</v>
      </c>
      <c r="C54" s="2"/>
      <c r="D54" s="7">
        <f>Table214[[#This Row],[Employee''s Essential Occupation; update if required]]</f>
        <v>0</v>
      </c>
      <c r="E54" s="118">
        <f t="shared" si="7"/>
        <v>1</v>
      </c>
      <c r="F54" s="118">
        <f t="shared" si="7"/>
        <v>0</v>
      </c>
      <c r="G54" s="82"/>
      <c r="H54" s="116">
        <f>Table214[[#This Row],[Hourly Rate             (no less than $13.71, no more than $20.00); update if required]]</f>
        <v>0</v>
      </c>
      <c r="I54" s="84">
        <v>0</v>
      </c>
      <c r="J54" s="117">
        <f t="shared" si="3"/>
        <v>20</v>
      </c>
      <c r="K54" s="117" t="str">
        <f t="shared" si="5"/>
        <v>$4.00</v>
      </c>
      <c r="L54" s="133" t="str">
        <f t="shared" si="6"/>
        <v>0</v>
      </c>
      <c r="M54" s="109">
        <f>Table214[[#This Row],[Hours to Date - Cannot Exceed 640]]+Table215[[#This Row],[Regular Worked Hours (Excludes OT and nonworked STAT)]]</f>
        <v>0</v>
      </c>
    </row>
    <row r="55" spans="1:13" s="110" customFormat="1" ht="30.75" customHeight="1" x14ac:dyDescent="0.25">
      <c r="A55" s="115">
        <f>'Information Sheet-COMPLETE 1st'!A62</f>
        <v>0</v>
      </c>
      <c r="B55" s="109">
        <f>'Information Sheet-COMPLETE 1st'!B62</f>
        <v>0</v>
      </c>
      <c r="C55" s="2"/>
      <c r="D55" s="7">
        <f>Table214[[#This Row],[Employee''s Essential Occupation; update if required]]</f>
        <v>0</v>
      </c>
      <c r="E55" s="118">
        <f t="shared" ref="E55:F70" si="8">E54</f>
        <v>1</v>
      </c>
      <c r="F55" s="118">
        <f t="shared" si="8"/>
        <v>0</v>
      </c>
      <c r="G55" s="82"/>
      <c r="H55" s="116">
        <f>Table214[[#This Row],[Hourly Rate             (no less than $13.71, no more than $20.00); update if required]]</f>
        <v>0</v>
      </c>
      <c r="I55" s="84">
        <v>0</v>
      </c>
      <c r="J55" s="117">
        <f t="shared" si="3"/>
        <v>20</v>
      </c>
      <c r="K55" s="117" t="str">
        <f t="shared" si="5"/>
        <v>$4.00</v>
      </c>
      <c r="L55" s="133" t="str">
        <f t="shared" si="6"/>
        <v>0</v>
      </c>
      <c r="M55" s="109">
        <f>Table214[[#This Row],[Hours to Date - Cannot Exceed 640]]+Table215[[#This Row],[Regular Worked Hours (Excludes OT and nonworked STAT)]]</f>
        <v>0</v>
      </c>
    </row>
    <row r="56" spans="1:13" s="110" customFormat="1" ht="30.75" customHeight="1" x14ac:dyDescent="0.25">
      <c r="A56" s="115">
        <f>'Information Sheet-COMPLETE 1st'!A63</f>
        <v>0</v>
      </c>
      <c r="B56" s="109">
        <f>'Information Sheet-COMPLETE 1st'!B63</f>
        <v>0</v>
      </c>
      <c r="C56" s="2"/>
      <c r="D56" s="7">
        <f>Table214[[#This Row],[Employee''s Essential Occupation; update if required]]</f>
        <v>0</v>
      </c>
      <c r="E56" s="118">
        <f t="shared" si="8"/>
        <v>1</v>
      </c>
      <c r="F56" s="118">
        <f t="shared" si="8"/>
        <v>0</v>
      </c>
      <c r="G56" s="82"/>
      <c r="H56" s="116">
        <f>Table214[[#This Row],[Hourly Rate             (no less than $13.71, no more than $20.00); update if required]]</f>
        <v>0</v>
      </c>
      <c r="I56" s="84">
        <v>0</v>
      </c>
      <c r="J56" s="117">
        <f t="shared" si="3"/>
        <v>20</v>
      </c>
      <c r="K56" s="117" t="str">
        <f t="shared" si="5"/>
        <v>$4.00</v>
      </c>
      <c r="L56" s="133" t="str">
        <f t="shared" si="6"/>
        <v>0</v>
      </c>
      <c r="M56" s="109">
        <f>Table214[[#This Row],[Hours to Date - Cannot Exceed 640]]+Table215[[#This Row],[Regular Worked Hours (Excludes OT and nonworked STAT)]]</f>
        <v>0</v>
      </c>
    </row>
    <row r="57" spans="1:13" s="110" customFormat="1" ht="30.75" customHeight="1" x14ac:dyDescent="0.25">
      <c r="A57" s="115">
        <f>'Information Sheet-COMPLETE 1st'!A64</f>
        <v>0</v>
      </c>
      <c r="B57" s="109">
        <f>'Information Sheet-COMPLETE 1st'!B64</f>
        <v>0</v>
      </c>
      <c r="C57" s="2"/>
      <c r="D57" s="7">
        <f>Table214[[#This Row],[Employee''s Essential Occupation; update if required]]</f>
        <v>0</v>
      </c>
      <c r="E57" s="118">
        <f t="shared" si="8"/>
        <v>1</v>
      </c>
      <c r="F57" s="118">
        <f t="shared" si="8"/>
        <v>0</v>
      </c>
      <c r="G57" s="82"/>
      <c r="H57" s="116">
        <f>Table214[[#This Row],[Hourly Rate             (no less than $13.71, no more than $20.00); update if required]]</f>
        <v>0</v>
      </c>
      <c r="I57" s="84">
        <v>0</v>
      </c>
      <c r="J57" s="117">
        <f t="shared" si="3"/>
        <v>20</v>
      </c>
      <c r="K57" s="117" t="str">
        <f t="shared" si="5"/>
        <v>$4.00</v>
      </c>
      <c r="L57" s="133" t="str">
        <f t="shared" si="6"/>
        <v>0</v>
      </c>
      <c r="M57" s="109">
        <f>Table214[[#This Row],[Hours to Date - Cannot Exceed 640]]+Table215[[#This Row],[Regular Worked Hours (Excludes OT and nonworked STAT)]]</f>
        <v>0</v>
      </c>
    </row>
    <row r="58" spans="1:13" s="110" customFormat="1" ht="30.75" customHeight="1" x14ac:dyDescent="0.25">
      <c r="A58" s="115">
        <f>'Information Sheet-COMPLETE 1st'!A65</f>
        <v>0</v>
      </c>
      <c r="B58" s="109">
        <f>'Information Sheet-COMPLETE 1st'!B65</f>
        <v>0</v>
      </c>
      <c r="C58" s="2"/>
      <c r="D58" s="7">
        <f>Table214[[#This Row],[Employee''s Essential Occupation; update if required]]</f>
        <v>0</v>
      </c>
      <c r="E58" s="118">
        <f t="shared" si="8"/>
        <v>1</v>
      </c>
      <c r="F58" s="118">
        <f t="shared" si="8"/>
        <v>0</v>
      </c>
      <c r="G58" s="82"/>
      <c r="H58" s="116">
        <f>Table214[[#This Row],[Hourly Rate             (no less than $13.71, no more than $20.00); update if required]]</f>
        <v>0</v>
      </c>
      <c r="I58" s="84">
        <v>0</v>
      </c>
      <c r="J58" s="117">
        <f t="shared" si="3"/>
        <v>20</v>
      </c>
      <c r="K58" s="117" t="str">
        <f t="shared" si="5"/>
        <v>$4.00</v>
      </c>
      <c r="L58" s="133" t="str">
        <f t="shared" si="6"/>
        <v>0</v>
      </c>
      <c r="M58" s="109">
        <f>Table214[[#This Row],[Hours to Date - Cannot Exceed 640]]+Table215[[#This Row],[Regular Worked Hours (Excludes OT and nonworked STAT)]]</f>
        <v>0</v>
      </c>
    </row>
    <row r="59" spans="1:13" s="110" customFormat="1" ht="30.75" customHeight="1" x14ac:dyDescent="0.25">
      <c r="A59" s="115">
        <f>'Information Sheet-COMPLETE 1st'!A66</f>
        <v>0</v>
      </c>
      <c r="B59" s="109">
        <f>'Information Sheet-COMPLETE 1st'!B66</f>
        <v>0</v>
      </c>
      <c r="C59" s="2"/>
      <c r="D59" s="7">
        <f>Table214[[#This Row],[Employee''s Essential Occupation; update if required]]</f>
        <v>0</v>
      </c>
      <c r="E59" s="118">
        <f t="shared" si="8"/>
        <v>1</v>
      </c>
      <c r="F59" s="118">
        <f t="shared" si="8"/>
        <v>0</v>
      </c>
      <c r="G59" s="82"/>
      <c r="H59" s="116">
        <f>Table214[[#This Row],[Hourly Rate             (no less than $13.71, no more than $20.00); update if required]]</f>
        <v>0</v>
      </c>
      <c r="I59" s="84">
        <v>0</v>
      </c>
      <c r="J59" s="117">
        <f t="shared" si="3"/>
        <v>20</v>
      </c>
      <c r="K59" s="117" t="str">
        <f t="shared" si="5"/>
        <v>$4.00</v>
      </c>
      <c r="L59" s="133" t="str">
        <f t="shared" si="6"/>
        <v>0</v>
      </c>
      <c r="M59" s="109">
        <f>Table214[[#This Row],[Hours to Date - Cannot Exceed 640]]+Table215[[#This Row],[Regular Worked Hours (Excludes OT and nonworked STAT)]]</f>
        <v>0</v>
      </c>
    </row>
    <row r="60" spans="1:13" s="110" customFormat="1" ht="30.75" customHeight="1" x14ac:dyDescent="0.25">
      <c r="A60" s="115">
        <f>'Information Sheet-COMPLETE 1st'!A67</f>
        <v>0</v>
      </c>
      <c r="B60" s="109">
        <f>'Information Sheet-COMPLETE 1st'!B67</f>
        <v>0</v>
      </c>
      <c r="C60" s="2"/>
      <c r="D60" s="7">
        <f>Table214[[#This Row],[Employee''s Essential Occupation; update if required]]</f>
        <v>0</v>
      </c>
      <c r="E60" s="118">
        <f t="shared" si="8"/>
        <v>1</v>
      </c>
      <c r="F60" s="118">
        <f t="shared" si="8"/>
        <v>0</v>
      </c>
      <c r="G60" s="82"/>
      <c r="H60" s="116">
        <f>Table214[[#This Row],[Hourly Rate             (no less than $13.71, no more than $20.00); update if required]]</f>
        <v>0</v>
      </c>
      <c r="I60" s="84">
        <v>0</v>
      </c>
      <c r="J60" s="117">
        <f t="shared" si="3"/>
        <v>20</v>
      </c>
      <c r="K60" s="117" t="str">
        <f t="shared" si="5"/>
        <v>$4.00</v>
      </c>
      <c r="L60" s="133" t="str">
        <f t="shared" si="6"/>
        <v>0</v>
      </c>
      <c r="M60" s="109">
        <f>Table214[[#This Row],[Hours to Date - Cannot Exceed 640]]+Table215[[#This Row],[Regular Worked Hours (Excludes OT and nonworked STAT)]]</f>
        <v>0</v>
      </c>
    </row>
    <row r="61" spans="1:13" s="110" customFormat="1" ht="30.75" customHeight="1" x14ac:dyDescent="0.25">
      <c r="A61" s="115">
        <f>'Information Sheet-COMPLETE 1st'!A68</f>
        <v>0</v>
      </c>
      <c r="B61" s="109">
        <f>'Information Sheet-COMPLETE 1st'!B68</f>
        <v>0</v>
      </c>
      <c r="C61" s="2"/>
      <c r="D61" s="7">
        <f>Table214[[#This Row],[Employee''s Essential Occupation; update if required]]</f>
        <v>0</v>
      </c>
      <c r="E61" s="118">
        <f t="shared" si="8"/>
        <v>1</v>
      </c>
      <c r="F61" s="118">
        <f t="shared" si="8"/>
        <v>0</v>
      </c>
      <c r="G61" s="82"/>
      <c r="H61" s="116">
        <f>Table214[[#This Row],[Hourly Rate             (no less than $13.71, no more than $20.00); update if required]]</f>
        <v>0</v>
      </c>
      <c r="I61" s="84">
        <v>0</v>
      </c>
      <c r="J61" s="117">
        <f t="shared" si="3"/>
        <v>20</v>
      </c>
      <c r="K61" s="117" t="str">
        <f t="shared" si="5"/>
        <v>$4.00</v>
      </c>
      <c r="L61" s="133" t="str">
        <f t="shared" si="6"/>
        <v>0</v>
      </c>
      <c r="M61" s="109">
        <f>Table214[[#This Row],[Hours to Date - Cannot Exceed 640]]+Table215[[#This Row],[Regular Worked Hours (Excludes OT and nonworked STAT)]]</f>
        <v>0</v>
      </c>
    </row>
    <row r="62" spans="1:13" s="110" customFormat="1" ht="30.75" customHeight="1" x14ac:dyDescent="0.25">
      <c r="A62" s="115">
        <f>'Information Sheet-COMPLETE 1st'!A69</f>
        <v>0</v>
      </c>
      <c r="B62" s="109">
        <f>'Information Sheet-COMPLETE 1st'!B69</f>
        <v>0</v>
      </c>
      <c r="C62" s="2"/>
      <c r="D62" s="7">
        <f>Table214[[#This Row],[Employee''s Essential Occupation; update if required]]</f>
        <v>0</v>
      </c>
      <c r="E62" s="118">
        <f t="shared" si="8"/>
        <v>1</v>
      </c>
      <c r="F62" s="118">
        <f t="shared" si="8"/>
        <v>0</v>
      </c>
      <c r="G62" s="82"/>
      <c r="H62" s="116">
        <f>Table214[[#This Row],[Hourly Rate             (no less than $13.71, no more than $20.00); update if required]]</f>
        <v>0</v>
      </c>
      <c r="I62" s="84">
        <v>0</v>
      </c>
      <c r="J62" s="117">
        <f t="shared" si="3"/>
        <v>20</v>
      </c>
      <c r="K62" s="117" t="str">
        <f t="shared" si="5"/>
        <v>$4.00</v>
      </c>
      <c r="L62" s="133" t="str">
        <f t="shared" si="6"/>
        <v>0</v>
      </c>
      <c r="M62" s="109">
        <f>Table214[[#This Row],[Hours to Date - Cannot Exceed 640]]+Table215[[#This Row],[Regular Worked Hours (Excludes OT and nonworked STAT)]]</f>
        <v>0</v>
      </c>
    </row>
    <row r="63" spans="1:13" s="110" customFormat="1" ht="30.75" customHeight="1" x14ac:dyDescent="0.25">
      <c r="A63" s="115">
        <f>'Information Sheet-COMPLETE 1st'!A70</f>
        <v>0</v>
      </c>
      <c r="B63" s="109">
        <f>'Information Sheet-COMPLETE 1st'!B70</f>
        <v>0</v>
      </c>
      <c r="C63" s="2"/>
      <c r="D63" s="7">
        <f>Table214[[#This Row],[Employee''s Essential Occupation; update if required]]</f>
        <v>0</v>
      </c>
      <c r="E63" s="118">
        <f t="shared" si="8"/>
        <v>1</v>
      </c>
      <c r="F63" s="118">
        <f t="shared" si="8"/>
        <v>0</v>
      </c>
      <c r="G63" s="82"/>
      <c r="H63" s="116">
        <f>Table214[[#This Row],[Hourly Rate             (no less than $13.71, no more than $20.00); update if required]]</f>
        <v>0</v>
      </c>
      <c r="I63" s="84">
        <v>0</v>
      </c>
      <c r="J63" s="117">
        <f t="shared" si="3"/>
        <v>20</v>
      </c>
      <c r="K63" s="117" t="str">
        <f t="shared" si="5"/>
        <v>$4.00</v>
      </c>
      <c r="L63" s="133" t="str">
        <f t="shared" si="6"/>
        <v>0</v>
      </c>
      <c r="M63" s="109">
        <f>Table214[[#This Row],[Hours to Date - Cannot Exceed 640]]+Table215[[#This Row],[Regular Worked Hours (Excludes OT and nonworked STAT)]]</f>
        <v>0</v>
      </c>
    </row>
    <row r="64" spans="1:13" s="110" customFormat="1" ht="30.75" customHeight="1" x14ac:dyDescent="0.25">
      <c r="A64" s="115">
        <f>'Information Sheet-COMPLETE 1st'!A71</f>
        <v>0</v>
      </c>
      <c r="B64" s="109">
        <f>'Information Sheet-COMPLETE 1st'!B71</f>
        <v>0</v>
      </c>
      <c r="C64" s="2"/>
      <c r="D64" s="7">
        <f>Table214[[#This Row],[Employee''s Essential Occupation; update if required]]</f>
        <v>0</v>
      </c>
      <c r="E64" s="118">
        <f t="shared" si="8"/>
        <v>1</v>
      </c>
      <c r="F64" s="118">
        <f t="shared" si="8"/>
        <v>0</v>
      </c>
      <c r="G64" s="82"/>
      <c r="H64" s="116">
        <f>Table214[[#This Row],[Hourly Rate             (no less than $13.71, no more than $20.00); update if required]]</f>
        <v>0</v>
      </c>
      <c r="I64" s="84">
        <v>0</v>
      </c>
      <c r="J64" s="117">
        <f t="shared" si="3"/>
        <v>20</v>
      </c>
      <c r="K64" s="117" t="str">
        <f t="shared" si="5"/>
        <v>$4.00</v>
      </c>
      <c r="L64" s="133" t="str">
        <f t="shared" si="6"/>
        <v>0</v>
      </c>
      <c r="M64" s="109">
        <f>Table214[[#This Row],[Hours to Date - Cannot Exceed 640]]+Table215[[#This Row],[Regular Worked Hours (Excludes OT and nonworked STAT)]]</f>
        <v>0</v>
      </c>
    </row>
    <row r="65" spans="1:13" s="110" customFormat="1" ht="30.75" customHeight="1" x14ac:dyDescent="0.25">
      <c r="A65" s="115">
        <f>'Information Sheet-COMPLETE 1st'!A72</f>
        <v>0</v>
      </c>
      <c r="B65" s="109">
        <f>'Information Sheet-COMPLETE 1st'!B72</f>
        <v>0</v>
      </c>
      <c r="C65" s="2"/>
      <c r="D65" s="7">
        <f>Table214[[#This Row],[Employee''s Essential Occupation; update if required]]</f>
        <v>0</v>
      </c>
      <c r="E65" s="118">
        <f t="shared" si="8"/>
        <v>1</v>
      </c>
      <c r="F65" s="118">
        <f t="shared" si="8"/>
        <v>0</v>
      </c>
      <c r="G65" s="82"/>
      <c r="H65" s="116">
        <f>Table214[[#This Row],[Hourly Rate             (no less than $13.71, no more than $20.00); update if required]]</f>
        <v>0</v>
      </c>
      <c r="I65" s="84">
        <v>0</v>
      </c>
      <c r="J65" s="117">
        <f t="shared" si="3"/>
        <v>20</v>
      </c>
      <c r="K65" s="117" t="str">
        <f t="shared" si="5"/>
        <v>$4.00</v>
      </c>
      <c r="L65" s="133" t="str">
        <f t="shared" si="6"/>
        <v>0</v>
      </c>
      <c r="M65" s="109">
        <f>Table214[[#This Row],[Hours to Date - Cannot Exceed 640]]+Table215[[#This Row],[Regular Worked Hours (Excludes OT and nonworked STAT)]]</f>
        <v>0</v>
      </c>
    </row>
    <row r="66" spans="1:13" s="110" customFormat="1" ht="30.75" customHeight="1" x14ac:dyDescent="0.25">
      <c r="A66" s="115">
        <f>'Information Sheet-COMPLETE 1st'!A73</f>
        <v>0</v>
      </c>
      <c r="B66" s="109">
        <f>'Information Sheet-COMPLETE 1st'!B73</f>
        <v>0</v>
      </c>
      <c r="C66" s="2"/>
      <c r="D66" s="7">
        <f>Table214[[#This Row],[Employee''s Essential Occupation; update if required]]</f>
        <v>0</v>
      </c>
      <c r="E66" s="118">
        <f t="shared" si="8"/>
        <v>1</v>
      </c>
      <c r="F66" s="118">
        <f t="shared" si="8"/>
        <v>0</v>
      </c>
      <c r="G66" s="82"/>
      <c r="H66" s="116">
        <f>Table214[[#This Row],[Hourly Rate             (no less than $13.71, no more than $20.00); update if required]]</f>
        <v>0</v>
      </c>
      <c r="I66" s="84">
        <v>0</v>
      </c>
      <c r="J66" s="117">
        <f t="shared" si="3"/>
        <v>20</v>
      </c>
      <c r="K66" s="117" t="str">
        <f t="shared" si="5"/>
        <v>$4.00</v>
      </c>
      <c r="L66" s="133" t="str">
        <f t="shared" si="6"/>
        <v>0</v>
      </c>
      <c r="M66" s="109">
        <f>Table214[[#This Row],[Hours to Date - Cannot Exceed 640]]+Table215[[#This Row],[Regular Worked Hours (Excludes OT and nonworked STAT)]]</f>
        <v>0</v>
      </c>
    </row>
    <row r="67" spans="1:13" s="110" customFormat="1" ht="30.75" customHeight="1" x14ac:dyDescent="0.25">
      <c r="A67" s="115">
        <f>'Information Sheet-COMPLETE 1st'!A74</f>
        <v>0</v>
      </c>
      <c r="B67" s="109">
        <f>'Information Sheet-COMPLETE 1st'!B74</f>
        <v>0</v>
      </c>
      <c r="C67" s="2"/>
      <c r="D67" s="7">
        <f>Table214[[#This Row],[Employee''s Essential Occupation; update if required]]</f>
        <v>0</v>
      </c>
      <c r="E67" s="118">
        <f t="shared" si="8"/>
        <v>1</v>
      </c>
      <c r="F67" s="118">
        <f t="shared" si="8"/>
        <v>0</v>
      </c>
      <c r="G67" s="82"/>
      <c r="H67" s="116">
        <f>Table214[[#This Row],[Hourly Rate             (no less than $13.71, no more than $20.00); update if required]]</f>
        <v>0</v>
      </c>
      <c r="I67" s="84">
        <v>0</v>
      </c>
      <c r="J67" s="117">
        <f t="shared" si="3"/>
        <v>20</v>
      </c>
      <c r="K67" s="117" t="str">
        <f t="shared" si="5"/>
        <v>$4.00</v>
      </c>
      <c r="L67" s="133" t="str">
        <f t="shared" si="6"/>
        <v>0</v>
      </c>
      <c r="M67" s="109">
        <f>Table214[[#This Row],[Hours to Date - Cannot Exceed 640]]+Table215[[#This Row],[Regular Worked Hours (Excludes OT and nonworked STAT)]]</f>
        <v>0</v>
      </c>
    </row>
    <row r="68" spans="1:13" s="110" customFormat="1" ht="30.75" customHeight="1" x14ac:dyDescent="0.25">
      <c r="A68" s="115">
        <f>'Information Sheet-COMPLETE 1st'!A75</f>
        <v>0</v>
      </c>
      <c r="B68" s="109">
        <f>'Information Sheet-COMPLETE 1st'!B75</f>
        <v>0</v>
      </c>
      <c r="C68" s="2"/>
      <c r="D68" s="7">
        <f>Table214[[#This Row],[Employee''s Essential Occupation; update if required]]</f>
        <v>0</v>
      </c>
      <c r="E68" s="118">
        <f t="shared" si="8"/>
        <v>1</v>
      </c>
      <c r="F68" s="118">
        <f t="shared" si="8"/>
        <v>0</v>
      </c>
      <c r="G68" s="82"/>
      <c r="H68" s="116">
        <f>Table214[[#This Row],[Hourly Rate             (no less than $13.71, no more than $20.00); update if required]]</f>
        <v>0</v>
      </c>
      <c r="I68" s="84">
        <v>0</v>
      </c>
      <c r="J68" s="117">
        <f t="shared" si="3"/>
        <v>20</v>
      </c>
      <c r="K68" s="117" t="str">
        <f t="shared" si="5"/>
        <v>$4.00</v>
      </c>
      <c r="L68" s="133" t="str">
        <f t="shared" si="6"/>
        <v>0</v>
      </c>
      <c r="M68" s="109">
        <f>Table214[[#This Row],[Hours to Date - Cannot Exceed 640]]+Table215[[#This Row],[Regular Worked Hours (Excludes OT and nonworked STAT)]]</f>
        <v>0</v>
      </c>
    </row>
    <row r="69" spans="1:13" s="110" customFormat="1" ht="30.75" customHeight="1" x14ac:dyDescent="0.25">
      <c r="A69" s="115">
        <f>'Information Sheet-COMPLETE 1st'!A76</f>
        <v>0</v>
      </c>
      <c r="B69" s="109">
        <f>'Information Sheet-COMPLETE 1st'!B76</f>
        <v>0</v>
      </c>
      <c r="C69" s="2"/>
      <c r="D69" s="7">
        <f>Table214[[#This Row],[Employee''s Essential Occupation; update if required]]</f>
        <v>0</v>
      </c>
      <c r="E69" s="118">
        <f t="shared" si="8"/>
        <v>1</v>
      </c>
      <c r="F69" s="118">
        <f t="shared" si="8"/>
        <v>0</v>
      </c>
      <c r="G69" s="82"/>
      <c r="H69" s="116">
        <f>Table214[[#This Row],[Hourly Rate             (no less than $13.71, no more than $20.00); update if required]]</f>
        <v>0</v>
      </c>
      <c r="I69" s="84">
        <v>0</v>
      </c>
      <c r="J69" s="117">
        <f t="shared" si="3"/>
        <v>20</v>
      </c>
      <c r="K69" s="117" t="str">
        <f t="shared" si="5"/>
        <v>$4.00</v>
      </c>
      <c r="L69" s="133" t="str">
        <f t="shared" si="6"/>
        <v>0</v>
      </c>
      <c r="M69" s="109">
        <f>Table214[[#This Row],[Hours to Date - Cannot Exceed 640]]+Table215[[#This Row],[Regular Worked Hours (Excludes OT and nonworked STAT)]]</f>
        <v>0</v>
      </c>
    </row>
    <row r="70" spans="1:13" s="110" customFormat="1" ht="30.75" customHeight="1" x14ac:dyDescent="0.25">
      <c r="A70" s="115">
        <f>'Information Sheet-COMPLETE 1st'!A77</f>
        <v>0</v>
      </c>
      <c r="B70" s="109">
        <f>'Information Sheet-COMPLETE 1st'!B77</f>
        <v>0</v>
      </c>
      <c r="C70" s="2"/>
      <c r="D70" s="7">
        <f>Table214[[#This Row],[Employee''s Essential Occupation; update if required]]</f>
        <v>0</v>
      </c>
      <c r="E70" s="118">
        <f t="shared" si="8"/>
        <v>1</v>
      </c>
      <c r="F70" s="118">
        <f t="shared" si="8"/>
        <v>0</v>
      </c>
      <c r="G70" s="82"/>
      <c r="H70" s="116">
        <f>Table214[[#This Row],[Hourly Rate             (no less than $13.71, no more than $20.00); update if required]]</f>
        <v>0</v>
      </c>
      <c r="I70" s="84">
        <v>0</v>
      </c>
      <c r="J70" s="117">
        <f t="shared" si="3"/>
        <v>20</v>
      </c>
      <c r="K70" s="117" t="str">
        <f t="shared" ref="K70:K101" si="9">IF(AND(J70&lt;=3.99,L77&gt;(-100)),J70,"$4.00")</f>
        <v>$4.00</v>
      </c>
      <c r="L70" s="133" t="str">
        <f t="shared" ref="L70:L101" si="10">IF(OR(H70&gt;19.99,H70&lt;13.71),"0",I70*K70)</f>
        <v>0</v>
      </c>
      <c r="M70" s="109">
        <f>Table214[[#This Row],[Hours to Date - Cannot Exceed 640]]+Table215[[#This Row],[Regular Worked Hours (Excludes OT and nonworked STAT)]]</f>
        <v>0</v>
      </c>
    </row>
    <row r="71" spans="1:13" s="110" customFormat="1" ht="30.75" customHeight="1" x14ac:dyDescent="0.25">
      <c r="A71" s="115">
        <f>'Information Sheet-COMPLETE 1st'!A78</f>
        <v>0</v>
      </c>
      <c r="B71" s="109">
        <f>'Information Sheet-COMPLETE 1st'!B78</f>
        <v>0</v>
      </c>
      <c r="C71" s="2"/>
      <c r="D71" s="7">
        <f>Table214[[#This Row],[Employee''s Essential Occupation; update if required]]</f>
        <v>0</v>
      </c>
      <c r="E71" s="118">
        <f t="shared" ref="E71:F86" si="11">E70</f>
        <v>1</v>
      </c>
      <c r="F71" s="118">
        <f t="shared" si="11"/>
        <v>0</v>
      </c>
      <c r="G71" s="82"/>
      <c r="H71" s="116">
        <f>Table214[[#This Row],[Hourly Rate             (no less than $13.71, no more than $20.00); update if required]]</f>
        <v>0</v>
      </c>
      <c r="I71" s="84">
        <v>0</v>
      </c>
      <c r="J71" s="117">
        <f t="shared" si="3"/>
        <v>20</v>
      </c>
      <c r="K71" s="117" t="str">
        <f t="shared" si="9"/>
        <v>$4.00</v>
      </c>
      <c r="L71" s="133" t="str">
        <f t="shared" si="10"/>
        <v>0</v>
      </c>
      <c r="M71" s="109">
        <f>Table214[[#This Row],[Hours to Date - Cannot Exceed 640]]+Table215[[#This Row],[Regular Worked Hours (Excludes OT and nonworked STAT)]]</f>
        <v>0</v>
      </c>
    </row>
    <row r="72" spans="1:13" s="110" customFormat="1" ht="30.75" customHeight="1" x14ac:dyDescent="0.25">
      <c r="A72" s="115">
        <f>'Information Sheet-COMPLETE 1st'!A79</f>
        <v>0</v>
      </c>
      <c r="B72" s="109">
        <f>'Information Sheet-COMPLETE 1st'!B79</f>
        <v>0</v>
      </c>
      <c r="C72" s="2"/>
      <c r="D72" s="7">
        <f>Table214[[#This Row],[Employee''s Essential Occupation; update if required]]</f>
        <v>0</v>
      </c>
      <c r="E72" s="118">
        <f t="shared" si="11"/>
        <v>1</v>
      </c>
      <c r="F72" s="118">
        <f t="shared" si="11"/>
        <v>0</v>
      </c>
      <c r="G72" s="82"/>
      <c r="H72" s="116">
        <f>Table214[[#This Row],[Hourly Rate             (no less than $13.71, no more than $20.00); update if required]]</f>
        <v>0</v>
      </c>
      <c r="I72" s="84">
        <v>0</v>
      </c>
      <c r="J72" s="117">
        <f t="shared" si="3"/>
        <v>20</v>
      </c>
      <c r="K72" s="117" t="str">
        <f t="shared" si="9"/>
        <v>$4.00</v>
      </c>
      <c r="L72" s="133" t="str">
        <f t="shared" si="10"/>
        <v>0</v>
      </c>
      <c r="M72" s="109">
        <f>Table214[[#This Row],[Hours to Date - Cannot Exceed 640]]+Table215[[#This Row],[Regular Worked Hours (Excludes OT and nonworked STAT)]]</f>
        <v>0</v>
      </c>
    </row>
    <row r="73" spans="1:13" s="110" customFormat="1" ht="30.75" customHeight="1" x14ac:dyDescent="0.25">
      <c r="A73" s="115">
        <f>'Information Sheet-COMPLETE 1st'!A80</f>
        <v>0</v>
      </c>
      <c r="B73" s="109">
        <f>'Information Sheet-COMPLETE 1st'!B80</f>
        <v>0</v>
      </c>
      <c r="C73" s="2"/>
      <c r="D73" s="7">
        <f>Table214[[#This Row],[Employee''s Essential Occupation; update if required]]</f>
        <v>0</v>
      </c>
      <c r="E73" s="118">
        <f t="shared" si="11"/>
        <v>1</v>
      </c>
      <c r="F73" s="118">
        <f t="shared" si="11"/>
        <v>0</v>
      </c>
      <c r="G73" s="82"/>
      <c r="H73" s="116">
        <f>Table214[[#This Row],[Hourly Rate             (no less than $13.71, no more than $20.00); update if required]]</f>
        <v>0</v>
      </c>
      <c r="I73" s="84">
        <v>0</v>
      </c>
      <c r="J73" s="117">
        <f t="shared" si="3"/>
        <v>20</v>
      </c>
      <c r="K73" s="117" t="str">
        <f t="shared" si="9"/>
        <v>$4.00</v>
      </c>
      <c r="L73" s="133" t="str">
        <f t="shared" si="10"/>
        <v>0</v>
      </c>
      <c r="M73" s="109">
        <f>Table214[[#This Row],[Hours to Date - Cannot Exceed 640]]+Table215[[#This Row],[Regular Worked Hours (Excludes OT and nonworked STAT)]]</f>
        <v>0</v>
      </c>
    </row>
    <row r="74" spans="1:13" s="110" customFormat="1" ht="30.75" customHeight="1" x14ac:dyDescent="0.25">
      <c r="A74" s="115">
        <f>'Information Sheet-COMPLETE 1st'!A81</f>
        <v>0</v>
      </c>
      <c r="B74" s="109">
        <f>'Information Sheet-COMPLETE 1st'!B81</f>
        <v>0</v>
      </c>
      <c r="C74" s="2"/>
      <c r="D74" s="7">
        <f>Table214[[#This Row],[Employee''s Essential Occupation; update if required]]</f>
        <v>0</v>
      </c>
      <c r="E74" s="118">
        <f t="shared" si="11"/>
        <v>1</v>
      </c>
      <c r="F74" s="118">
        <f t="shared" si="11"/>
        <v>0</v>
      </c>
      <c r="G74" s="82"/>
      <c r="H74" s="116">
        <f>Table214[[#This Row],[Hourly Rate             (no less than $13.71, no more than $20.00); update if required]]</f>
        <v>0</v>
      </c>
      <c r="I74" s="84">
        <v>0</v>
      </c>
      <c r="J74" s="117">
        <f t="shared" ref="J74:J106" si="12">20-H74</f>
        <v>20</v>
      </c>
      <c r="K74" s="117" t="str">
        <f t="shared" si="9"/>
        <v>$4.00</v>
      </c>
      <c r="L74" s="133" t="str">
        <f t="shared" si="10"/>
        <v>0</v>
      </c>
      <c r="M74" s="109">
        <f>Table214[[#This Row],[Hours to Date - Cannot Exceed 640]]+Table215[[#This Row],[Regular Worked Hours (Excludes OT and nonworked STAT)]]</f>
        <v>0</v>
      </c>
    </row>
    <row r="75" spans="1:13" s="110" customFormat="1" ht="30.75" customHeight="1" x14ac:dyDescent="0.25">
      <c r="A75" s="115">
        <f>'Information Sheet-COMPLETE 1st'!A82</f>
        <v>0</v>
      </c>
      <c r="B75" s="109">
        <f>'Information Sheet-COMPLETE 1st'!B82</f>
        <v>0</v>
      </c>
      <c r="C75" s="2"/>
      <c r="D75" s="7">
        <f>Table214[[#This Row],[Employee''s Essential Occupation; update if required]]</f>
        <v>0</v>
      </c>
      <c r="E75" s="118">
        <f t="shared" si="11"/>
        <v>1</v>
      </c>
      <c r="F75" s="118">
        <f t="shared" si="11"/>
        <v>0</v>
      </c>
      <c r="G75" s="82"/>
      <c r="H75" s="116">
        <f>Table214[[#This Row],[Hourly Rate             (no less than $13.71, no more than $20.00); update if required]]</f>
        <v>0</v>
      </c>
      <c r="I75" s="84">
        <v>0</v>
      </c>
      <c r="J75" s="117">
        <f t="shared" si="12"/>
        <v>20</v>
      </c>
      <c r="K75" s="117" t="str">
        <f t="shared" si="9"/>
        <v>$4.00</v>
      </c>
      <c r="L75" s="133" t="str">
        <f t="shared" si="10"/>
        <v>0</v>
      </c>
      <c r="M75" s="109">
        <f>Table214[[#This Row],[Hours to Date - Cannot Exceed 640]]+Table215[[#This Row],[Regular Worked Hours (Excludes OT and nonworked STAT)]]</f>
        <v>0</v>
      </c>
    </row>
    <row r="76" spans="1:13" s="110" customFormat="1" ht="30.75" customHeight="1" x14ac:dyDescent="0.25">
      <c r="A76" s="115">
        <f>'Information Sheet-COMPLETE 1st'!A83</f>
        <v>0</v>
      </c>
      <c r="B76" s="109">
        <f>'Information Sheet-COMPLETE 1st'!B83</f>
        <v>0</v>
      </c>
      <c r="C76" s="2"/>
      <c r="D76" s="7">
        <f>Table214[[#This Row],[Employee''s Essential Occupation; update if required]]</f>
        <v>0</v>
      </c>
      <c r="E76" s="118">
        <f t="shared" si="11"/>
        <v>1</v>
      </c>
      <c r="F76" s="118">
        <f t="shared" si="11"/>
        <v>0</v>
      </c>
      <c r="G76" s="82"/>
      <c r="H76" s="116">
        <f>Table214[[#This Row],[Hourly Rate             (no less than $13.71, no more than $20.00); update if required]]</f>
        <v>0</v>
      </c>
      <c r="I76" s="84">
        <v>0</v>
      </c>
      <c r="J76" s="117">
        <f t="shared" si="12"/>
        <v>20</v>
      </c>
      <c r="K76" s="117" t="str">
        <f t="shared" si="9"/>
        <v>$4.00</v>
      </c>
      <c r="L76" s="133" t="str">
        <f t="shared" si="10"/>
        <v>0</v>
      </c>
      <c r="M76" s="109">
        <f>Table214[[#This Row],[Hours to Date - Cannot Exceed 640]]+Table215[[#This Row],[Regular Worked Hours (Excludes OT and nonworked STAT)]]</f>
        <v>0</v>
      </c>
    </row>
    <row r="77" spans="1:13" s="110" customFormat="1" ht="30.75" customHeight="1" x14ac:dyDescent="0.25">
      <c r="A77" s="115">
        <f>'Information Sheet-COMPLETE 1st'!A84</f>
        <v>0</v>
      </c>
      <c r="B77" s="109">
        <f>'Information Sheet-COMPLETE 1st'!B84</f>
        <v>0</v>
      </c>
      <c r="C77" s="2"/>
      <c r="D77" s="7">
        <f>Table214[[#This Row],[Employee''s Essential Occupation; update if required]]</f>
        <v>0</v>
      </c>
      <c r="E77" s="118">
        <f t="shared" si="11"/>
        <v>1</v>
      </c>
      <c r="F77" s="118">
        <f t="shared" si="11"/>
        <v>0</v>
      </c>
      <c r="G77" s="82"/>
      <c r="H77" s="116">
        <f>Table214[[#This Row],[Hourly Rate             (no less than $13.71, no more than $20.00); update if required]]</f>
        <v>0</v>
      </c>
      <c r="I77" s="84">
        <v>0</v>
      </c>
      <c r="J77" s="117">
        <f t="shared" si="12"/>
        <v>20</v>
      </c>
      <c r="K77" s="117" t="str">
        <f t="shared" si="9"/>
        <v>$4.00</v>
      </c>
      <c r="L77" s="133" t="str">
        <f t="shared" si="10"/>
        <v>0</v>
      </c>
      <c r="M77" s="109">
        <f>Table214[[#This Row],[Hours to Date - Cannot Exceed 640]]+Table215[[#This Row],[Regular Worked Hours (Excludes OT and nonworked STAT)]]</f>
        <v>0</v>
      </c>
    </row>
    <row r="78" spans="1:13" s="110" customFormat="1" ht="30.75" customHeight="1" x14ac:dyDescent="0.25">
      <c r="A78" s="115">
        <f>'Information Sheet-COMPLETE 1st'!A85</f>
        <v>0</v>
      </c>
      <c r="B78" s="109">
        <f>'Information Sheet-COMPLETE 1st'!B85</f>
        <v>0</v>
      </c>
      <c r="C78" s="2"/>
      <c r="D78" s="7">
        <f>Table214[[#This Row],[Employee''s Essential Occupation; update if required]]</f>
        <v>0</v>
      </c>
      <c r="E78" s="118">
        <f t="shared" si="11"/>
        <v>1</v>
      </c>
      <c r="F78" s="118">
        <f t="shared" si="11"/>
        <v>0</v>
      </c>
      <c r="G78" s="82"/>
      <c r="H78" s="116">
        <f>Table214[[#This Row],[Hourly Rate             (no less than $13.71, no more than $20.00); update if required]]</f>
        <v>0</v>
      </c>
      <c r="I78" s="84">
        <v>0</v>
      </c>
      <c r="J78" s="117">
        <f t="shared" si="12"/>
        <v>20</v>
      </c>
      <c r="K78" s="117" t="str">
        <f t="shared" si="9"/>
        <v>$4.00</v>
      </c>
      <c r="L78" s="133" t="str">
        <f t="shared" si="10"/>
        <v>0</v>
      </c>
      <c r="M78" s="109">
        <f>Table214[[#This Row],[Hours to Date - Cannot Exceed 640]]+Table215[[#This Row],[Regular Worked Hours (Excludes OT and nonworked STAT)]]</f>
        <v>0</v>
      </c>
    </row>
    <row r="79" spans="1:13" s="110" customFormat="1" ht="30.75" customHeight="1" x14ac:dyDescent="0.25">
      <c r="A79" s="115">
        <f>'Information Sheet-COMPLETE 1st'!A86</f>
        <v>0</v>
      </c>
      <c r="B79" s="109">
        <f>'Information Sheet-COMPLETE 1st'!B86</f>
        <v>0</v>
      </c>
      <c r="C79" s="2"/>
      <c r="D79" s="7">
        <f>Table214[[#This Row],[Employee''s Essential Occupation; update if required]]</f>
        <v>0</v>
      </c>
      <c r="E79" s="118">
        <f t="shared" si="11"/>
        <v>1</v>
      </c>
      <c r="F79" s="118">
        <f t="shared" si="11"/>
        <v>0</v>
      </c>
      <c r="G79" s="82"/>
      <c r="H79" s="116">
        <f>Table214[[#This Row],[Hourly Rate             (no less than $13.71, no more than $20.00); update if required]]</f>
        <v>0</v>
      </c>
      <c r="I79" s="84">
        <v>0</v>
      </c>
      <c r="J79" s="117">
        <f t="shared" si="12"/>
        <v>20</v>
      </c>
      <c r="K79" s="117" t="str">
        <f t="shared" si="9"/>
        <v>$4.00</v>
      </c>
      <c r="L79" s="133" t="str">
        <f t="shared" si="10"/>
        <v>0</v>
      </c>
      <c r="M79" s="109">
        <f>Table214[[#This Row],[Hours to Date - Cannot Exceed 640]]+Table215[[#This Row],[Regular Worked Hours (Excludes OT and nonworked STAT)]]</f>
        <v>0</v>
      </c>
    </row>
    <row r="80" spans="1:13" s="110" customFormat="1" ht="30.75" customHeight="1" x14ac:dyDescent="0.25">
      <c r="A80" s="115">
        <f>'Information Sheet-COMPLETE 1st'!A87</f>
        <v>0</v>
      </c>
      <c r="B80" s="109">
        <f>'Information Sheet-COMPLETE 1st'!B87</f>
        <v>0</v>
      </c>
      <c r="C80" s="2"/>
      <c r="D80" s="7">
        <f>Table214[[#This Row],[Employee''s Essential Occupation; update if required]]</f>
        <v>0</v>
      </c>
      <c r="E80" s="118">
        <f t="shared" si="11"/>
        <v>1</v>
      </c>
      <c r="F80" s="118">
        <f t="shared" si="11"/>
        <v>0</v>
      </c>
      <c r="G80" s="82"/>
      <c r="H80" s="116">
        <f>Table214[[#This Row],[Hourly Rate             (no less than $13.71, no more than $20.00); update if required]]</f>
        <v>0</v>
      </c>
      <c r="I80" s="84">
        <v>0</v>
      </c>
      <c r="J80" s="117">
        <f t="shared" si="12"/>
        <v>20</v>
      </c>
      <c r="K80" s="117" t="str">
        <f t="shared" si="9"/>
        <v>$4.00</v>
      </c>
      <c r="L80" s="133" t="str">
        <f t="shared" si="10"/>
        <v>0</v>
      </c>
      <c r="M80" s="109">
        <f>Table214[[#This Row],[Hours to Date - Cannot Exceed 640]]+Table215[[#This Row],[Regular Worked Hours (Excludes OT and nonworked STAT)]]</f>
        <v>0</v>
      </c>
    </row>
    <row r="81" spans="1:13" s="110" customFormat="1" ht="30.75" customHeight="1" x14ac:dyDescent="0.25">
      <c r="A81" s="115">
        <f>'Information Sheet-COMPLETE 1st'!A88</f>
        <v>0</v>
      </c>
      <c r="B81" s="109">
        <f>'Information Sheet-COMPLETE 1st'!B88</f>
        <v>0</v>
      </c>
      <c r="C81" s="2"/>
      <c r="D81" s="7">
        <f>Table214[[#This Row],[Employee''s Essential Occupation; update if required]]</f>
        <v>0</v>
      </c>
      <c r="E81" s="118">
        <f t="shared" si="11"/>
        <v>1</v>
      </c>
      <c r="F81" s="118">
        <f t="shared" si="11"/>
        <v>0</v>
      </c>
      <c r="G81" s="82"/>
      <c r="H81" s="116">
        <f>Table214[[#This Row],[Hourly Rate             (no less than $13.71, no more than $20.00); update if required]]</f>
        <v>0</v>
      </c>
      <c r="I81" s="84">
        <v>0</v>
      </c>
      <c r="J81" s="117">
        <f t="shared" si="12"/>
        <v>20</v>
      </c>
      <c r="K81" s="117" t="str">
        <f t="shared" si="9"/>
        <v>$4.00</v>
      </c>
      <c r="L81" s="133" t="str">
        <f t="shared" si="10"/>
        <v>0</v>
      </c>
      <c r="M81" s="109">
        <f>Table214[[#This Row],[Hours to Date - Cannot Exceed 640]]+Table215[[#This Row],[Regular Worked Hours (Excludes OT and nonworked STAT)]]</f>
        <v>0</v>
      </c>
    </row>
    <row r="82" spans="1:13" s="110" customFormat="1" ht="30.75" customHeight="1" x14ac:dyDescent="0.25">
      <c r="A82" s="115">
        <f>'Information Sheet-COMPLETE 1st'!A89</f>
        <v>0</v>
      </c>
      <c r="B82" s="109">
        <f>'Information Sheet-COMPLETE 1st'!B89</f>
        <v>0</v>
      </c>
      <c r="C82" s="2"/>
      <c r="D82" s="7">
        <f>Table214[[#This Row],[Employee''s Essential Occupation; update if required]]</f>
        <v>0</v>
      </c>
      <c r="E82" s="118">
        <f t="shared" si="11"/>
        <v>1</v>
      </c>
      <c r="F82" s="118">
        <f t="shared" si="11"/>
        <v>0</v>
      </c>
      <c r="G82" s="82"/>
      <c r="H82" s="116">
        <f>Table214[[#This Row],[Hourly Rate             (no less than $13.71, no more than $20.00); update if required]]</f>
        <v>0</v>
      </c>
      <c r="I82" s="84">
        <v>0</v>
      </c>
      <c r="J82" s="117">
        <f t="shared" si="12"/>
        <v>20</v>
      </c>
      <c r="K82" s="117" t="str">
        <f t="shared" si="9"/>
        <v>$4.00</v>
      </c>
      <c r="L82" s="133" t="str">
        <f t="shared" si="10"/>
        <v>0</v>
      </c>
      <c r="M82" s="109">
        <f>Table214[[#This Row],[Hours to Date - Cannot Exceed 640]]+Table215[[#This Row],[Regular Worked Hours (Excludes OT and nonworked STAT)]]</f>
        <v>0</v>
      </c>
    </row>
    <row r="83" spans="1:13" s="110" customFormat="1" ht="30.75" customHeight="1" x14ac:dyDescent="0.25">
      <c r="A83" s="115">
        <f>'Information Sheet-COMPLETE 1st'!A90</f>
        <v>0</v>
      </c>
      <c r="B83" s="109">
        <f>'Information Sheet-COMPLETE 1st'!B90</f>
        <v>0</v>
      </c>
      <c r="C83" s="2"/>
      <c r="D83" s="7">
        <f>Table214[[#This Row],[Employee''s Essential Occupation; update if required]]</f>
        <v>0</v>
      </c>
      <c r="E83" s="118">
        <f t="shared" si="11"/>
        <v>1</v>
      </c>
      <c r="F83" s="118">
        <f t="shared" si="11"/>
        <v>0</v>
      </c>
      <c r="G83" s="82"/>
      <c r="H83" s="116">
        <f>Table214[[#This Row],[Hourly Rate             (no less than $13.71, no more than $20.00); update if required]]</f>
        <v>0</v>
      </c>
      <c r="I83" s="84">
        <v>0</v>
      </c>
      <c r="J83" s="117">
        <f t="shared" si="12"/>
        <v>20</v>
      </c>
      <c r="K83" s="117" t="str">
        <f t="shared" si="9"/>
        <v>$4.00</v>
      </c>
      <c r="L83" s="133" t="str">
        <f t="shared" si="10"/>
        <v>0</v>
      </c>
      <c r="M83" s="109">
        <f>Table214[[#This Row],[Hours to Date - Cannot Exceed 640]]+Table215[[#This Row],[Regular Worked Hours (Excludes OT and nonworked STAT)]]</f>
        <v>0</v>
      </c>
    </row>
    <row r="84" spans="1:13" s="110" customFormat="1" ht="30.75" customHeight="1" x14ac:dyDescent="0.25">
      <c r="A84" s="115">
        <f>'Information Sheet-COMPLETE 1st'!A91</f>
        <v>0</v>
      </c>
      <c r="B84" s="109">
        <f>'Information Sheet-COMPLETE 1st'!B91</f>
        <v>0</v>
      </c>
      <c r="C84" s="2"/>
      <c r="D84" s="7">
        <f>Table214[[#This Row],[Employee''s Essential Occupation; update if required]]</f>
        <v>0</v>
      </c>
      <c r="E84" s="118">
        <f t="shared" si="11"/>
        <v>1</v>
      </c>
      <c r="F84" s="118">
        <f t="shared" si="11"/>
        <v>0</v>
      </c>
      <c r="G84" s="82"/>
      <c r="H84" s="116">
        <f>Table214[[#This Row],[Hourly Rate             (no less than $13.71, no more than $20.00); update if required]]</f>
        <v>0</v>
      </c>
      <c r="I84" s="84">
        <v>0</v>
      </c>
      <c r="J84" s="117">
        <f t="shared" si="12"/>
        <v>20</v>
      </c>
      <c r="K84" s="117" t="str">
        <f t="shared" si="9"/>
        <v>$4.00</v>
      </c>
      <c r="L84" s="133" t="str">
        <f t="shared" si="10"/>
        <v>0</v>
      </c>
      <c r="M84" s="109">
        <f>Table214[[#This Row],[Hours to Date - Cannot Exceed 640]]+Table215[[#This Row],[Regular Worked Hours (Excludes OT and nonworked STAT)]]</f>
        <v>0</v>
      </c>
    </row>
    <row r="85" spans="1:13" s="110" customFormat="1" ht="30.75" customHeight="1" x14ac:dyDescent="0.25">
      <c r="A85" s="115">
        <f>'Information Sheet-COMPLETE 1st'!A92</f>
        <v>0</v>
      </c>
      <c r="B85" s="109">
        <f>'Information Sheet-COMPLETE 1st'!B92</f>
        <v>0</v>
      </c>
      <c r="C85" s="2"/>
      <c r="D85" s="7">
        <f>Table214[[#This Row],[Employee''s Essential Occupation; update if required]]</f>
        <v>0</v>
      </c>
      <c r="E85" s="118">
        <f t="shared" si="11"/>
        <v>1</v>
      </c>
      <c r="F85" s="118">
        <f t="shared" si="11"/>
        <v>0</v>
      </c>
      <c r="G85" s="82"/>
      <c r="H85" s="116">
        <f>Table214[[#This Row],[Hourly Rate             (no less than $13.71, no more than $20.00); update if required]]</f>
        <v>0</v>
      </c>
      <c r="I85" s="84">
        <v>0</v>
      </c>
      <c r="J85" s="117">
        <f t="shared" si="12"/>
        <v>20</v>
      </c>
      <c r="K85" s="117" t="str">
        <f t="shared" si="9"/>
        <v>$4.00</v>
      </c>
      <c r="L85" s="133" t="str">
        <f t="shared" si="10"/>
        <v>0</v>
      </c>
      <c r="M85" s="109">
        <f>Table214[[#This Row],[Hours to Date - Cannot Exceed 640]]+Table215[[#This Row],[Regular Worked Hours (Excludes OT and nonworked STAT)]]</f>
        <v>0</v>
      </c>
    </row>
    <row r="86" spans="1:13" s="110" customFormat="1" ht="30.75" customHeight="1" x14ac:dyDescent="0.25">
      <c r="A86" s="115">
        <f>'Information Sheet-COMPLETE 1st'!A93</f>
        <v>0</v>
      </c>
      <c r="B86" s="109">
        <f>'Information Sheet-COMPLETE 1st'!B93</f>
        <v>0</v>
      </c>
      <c r="C86" s="2"/>
      <c r="D86" s="7">
        <f>Table214[[#This Row],[Employee''s Essential Occupation; update if required]]</f>
        <v>0</v>
      </c>
      <c r="E86" s="118">
        <f t="shared" si="11"/>
        <v>1</v>
      </c>
      <c r="F86" s="118">
        <f t="shared" si="11"/>
        <v>0</v>
      </c>
      <c r="G86" s="82"/>
      <c r="H86" s="116">
        <f>Table214[[#This Row],[Hourly Rate             (no less than $13.71, no more than $20.00); update if required]]</f>
        <v>0</v>
      </c>
      <c r="I86" s="84">
        <v>0</v>
      </c>
      <c r="J86" s="117">
        <f t="shared" si="12"/>
        <v>20</v>
      </c>
      <c r="K86" s="117" t="str">
        <f t="shared" si="9"/>
        <v>$4.00</v>
      </c>
      <c r="L86" s="133" t="str">
        <f t="shared" si="10"/>
        <v>0</v>
      </c>
      <c r="M86" s="109">
        <f>Table214[[#This Row],[Hours to Date - Cannot Exceed 640]]+Table215[[#This Row],[Regular Worked Hours (Excludes OT and nonworked STAT)]]</f>
        <v>0</v>
      </c>
    </row>
    <row r="87" spans="1:13" s="110" customFormat="1" ht="30.75" customHeight="1" x14ac:dyDescent="0.25">
      <c r="A87" s="115">
        <f>'Information Sheet-COMPLETE 1st'!A94</f>
        <v>0</v>
      </c>
      <c r="B87" s="109">
        <f>'Information Sheet-COMPLETE 1st'!B94</f>
        <v>0</v>
      </c>
      <c r="C87" s="2"/>
      <c r="D87" s="7">
        <f>Table214[[#This Row],[Employee''s Essential Occupation; update if required]]</f>
        <v>0</v>
      </c>
      <c r="E87" s="118">
        <f t="shared" ref="E87:F102" si="13">E86</f>
        <v>1</v>
      </c>
      <c r="F87" s="118">
        <f t="shared" si="13"/>
        <v>0</v>
      </c>
      <c r="G87" s="82"/>
      <c r="H87" s="116">
        <f>Table214[[#This Row],[Hourly Rate             (no less than $13.71, no more than $20.00); update if required]]</f>
        <v>0</v>
      </c>
      <c r="I87" s="84">
        <v>0</v>
      </c>
      <c r="J87" s="117">
        <f t="shared" si="12"/>
        <v>20</v>
      </c>
      <c r="K87" s="117" t="str">
        <f t="shared" si="9"/>
        <v>$4.00</v>
      </c>
      <c r="L87" s="133" t="str">
        <f t="shared" si="10"/>
        <v>0</v>
      </c>
      <c r="M87" s="109">
        <f>Table214[[#This Row],[Hours to Date - Cannot Exceed 640]]+Table215[[#This Row],[Regular Worked Hours (Excludes OT and nonworked STAT)]]</f>
        <v>0</v>
      </c>
    </row>
    <row r="88" spans="1:13" s="110" customFormat="1" ht="30.75" customHeight="1" x14ac:dyDescent="0.25">
      <c r="A88" s="115">
        <f>'Information Sheet-COMPLETE 1st'!A95</f>
        <v>0</v>
      </c>
      <c r="B88" s="109">
        <f>'Information Sheet-COMPLETE 1st'!B95</f>
        <v>0</v>
      </c>
      <c r="C88" s="2"/>
      <c r="D88" s="7">
        <f>Table214[[#This Row],[Employee''s Essential Occupation; update if required]]</f>
        <v>0</v>
      </c>
      <c r="E88" s="118">
        <f t="shared" si="13"/>
        <v>1</v>
      </c>
      <c r="F88" s="118">
        <f t="shared" si="13"/>
        <v>0</v>
      </c>
      <c r="G88" s="82"/>
      <c r="H88" s="116">
        <f>Table214[[#This Row],[Hourly Rate             (no less than $13.71, no more than $20.00); update if required]]</f>
        <v>0</v>
      </c>
      <c r="I88" s="84">
        <v>0</v>
      </c>
      <c r="J88" s="117">
        <f t="shared" si="12"/>
        <v>20</v>
      </c>
      <c r="K88" s="117" t="str">
        <f t="shared" si="9"/>
        <v>$4.00</v>
      </c>
      <c r="L88" s="133" t="str">
        <f t="shared" si="10"/>
        <v>0</v>
      </c>
      <c r="M88" s="109">
        <f>Table214[[#This Row],[Hours to Date - Cannot Exceed 640]]+Table215[[#This Row],[Regular Worked Hours (Excludes OT and nonworked STAT)]]</f>
        <v>0</v>
      </c>
    </row>
    <row r="89" spans="1:13" s="110" customFormat="1" ht="30.75" customHeight="1" x14ac:dyDescent="0.25">
      <c r="A89" s="115">
        <f>'Information Sheet-COMPLETE 1st'!A96</f>
        <v>0</v>
      </c>
      <c r="B89" s="109">
        <f>'Information Sheet-COMPLETE 1st'!B96</f>
        <v>0</v>
      </c>
      <c r="C89" s="2"/>
      <c r="D89" s="7">
        <f>Table214[[#This Row],[Employee''s Essential Occupation; update if required]]</f>
        <v>0</v>
      </c>
      <c r="E89" s="118">
        <f t="shared" si="13"/>
        <v>1</v>
      </c>
      <c r="F89" s="118">
        <f t="shared" si="13"/>
        <v>0</v>
      </c>
      <c r="G89" s="82"/>
      <c r="H89" s="116">
        <f>Table214[[#This Row],[Hourly Rate             (no less than $13.71, no more than $20.00); update if required]]</f>
        <v>0</v>
      </c>
      <c r="I89" s="84">
        <v>0</v>
      </c>
      <c r="J89" s="117">
        <f t="shared" si="12"/>
        <v>20</v>
      </c>
      <c r="K89" s="117" t="str">
        <f t="shared" si="9"/>
        <v>$4.00</v>
      </c>
      <c r="L89" s="133" t="str">
        <f t="shared" si="10"/>
        <v>0</v>
      </c>
      <c r="M89" s="109">
        <f>Table214[[#This Row],[Hours to Date - Cannot Exceed 640]]+Table215[[#This Row],[Regular Worked Hours (Excludes OT and nonworked STAT)]]</f>
        <v>0</v>
      </c>
    </row>
    <row r="90" spans="1:13" s="110" customFormat="1" ht="30.75" customHeight="1" x14ac:dyDescent="0.25">
      <c r="A90" s="115">
        <f>'Information Sheet-COMPLETE 1st'!A97</f>
        <v>0</v>
      </c>
      <c r="B90" s="109">
        <f>'Information Sheet-COMPLETE 1st'!B97</f>
        <v>0</v>
      </c>
      <c r="C90" s="2"/>
      <c r="D90" s="7">
        <f>Table214[[#This Row],[Employee''s Essential Occupation; update if required]]</f>
        <v>0</v>
      </c>
      <c r="E90" s="118">
        <f t="shared" si="13"/>
        <v>1</v>
      </c>
      <c r="F90" s="118">
        <f t="shared" si="13"/>
        <v>0</v>
      </c>
      <c r="G90" s="82"/>
      <c r="H90" s="116">
        <f>Table214[[#This Row],[Hourly Rate             (no less than $13.71, no more than $20.00); update if required]]</f>
        <v>0</v>
      </c>
      <c r="I90" s="84">
        <v>0</v>
      </c>
      <c r="J90" s="117">
        <f t="shared" si="12"/>
        <v>20</v>
      </c>
      <c r="K90" s="117" t="str">
        <f t="shared" si="9"/>
        <v>$4.00</v>
      </c>
      <c r="L90" s="133" t="str">
        <f t="shared" si="10"/>
        <v>0</v>
      </c>
      <c r="M90" s="109">
        <f>Table214[[#This Row],[Hours to Date - Cannot Exceed 640]]+Table215[[#This Row],[Regular Worked Hours (Excludes OT and nonworked STAT)]]</f>
        <v>0</v>
      </c>
    </row>
    <row r="91" spans="1:13" s="110" customFormat="1" ht="30.75" customHeight="1" x14ac:dyDescent="0.25">
      <c r="A91" s="115">
        <f>'Information Sheet-COMPLETE 1st'!A98</f>
        <v>0</v>
      </c>
      <c r="B91" s="109">
        <f>'Information Sheet-COMPLETE 1st'!B98</f>
        <v>0</v>
      </c>
      <c r="C91" s="2"/>
      <c r="D91" s="7">
        <f>Table214[[#This Row],[Employee''s Essential Occupation; update if required]]</f>
        <v>0</v>
      </c>
      <c r="E91" s="118">
        <f t="shared" si="13"/>
        <v>1</v>
      </c>
      <c r="F91" s="118">
        <f t="shared" si="13"/>
        <v>0</v>
      </c>
      <c r="G91" s="82"/>
      <c r="H91" s="116">
        <f>Table214[[#This Row],[Hourly Rate             (no less than $13.71, no more than $20.00); update if required]]</f>
        <v>0</v>
      </c>
      <c r="I91" s="84">
        <v>0</v>
      </c>
      <c r="J91" s="117">
        <f t="shared" si="12"/>
        <v>20</v>
      </c>
      <c r="K91" s="117" t="str">
        <f t="shared" si="9"/>
        <v>$4.00</v>
      </c>
      <c r="L91" s="133" t="str">
        <f t="shared" si="10"/>
        <v>0</v>
      </c>
      <c r="M91" s="109">
        <f>Table214[[#This Row],[Hours to Date - Cannot Exceed 640]]+Table215[[#This Row],[Regular Worked Hours (Excludes OT and nonworked STAT)]]</f>
        <v>0</v>
      </c>
    </row>
    <row r="92" spans="1:13" s="110" customFormat="1" ht="30.75" customHeight="1" x14ac:dyDescent="0.25">
      <c r="A92" s="115">
        <f>'Information Sheet-COMPLETE 1st'!A99</f>
        <v>0</v>
      </c>
      <c r="B92" s="109">
        <f>'Information Sheet-COMPLETE 1st'!B99</f>
        <v>0</v>
      </c>
      <c r="C92" s="2"/>
      <c r="D92" s="7">
        <f>Table214[[#This Row],[Employee''s Essential Occupation; update if required]]</f>
        <v>0</v>
      </c>
      <c r="E92" s="118">
        <f t="shared" si="13"/>
        <v>1</v>
      </c>
      <c r="F92" s="118">
        <f t="shared" si="13"/>
        <v>0</v>
      </c>
      <c r="G92" s="82"/>
      <c r="H92" s="116">
        <f>Table214[[#This Row],[Hourly Rate             (no less than $13.71, no more than $20.00); update if required]]</f>
        <v>0</v>
      </c>
      <c r="I92" s="84">
        <v>0</v>
      </c>
      <c r="J92" s="117">
        <f t="shared" si="12"/>
        <v>20</v>
      </c>
      <c r="K92" s="117" t="str">
        <f t="shared" si="9"/>
        <v>$4.00</v>
      </c>
      <c r="L92" s="133" t="str">
        <f t="shared" si="10"/>
        <v>0</v>
      </c>
      <c r="M92" s="109">
        <f>Table214[[#This Row],[Hours to Date - Cannot Exceed 640]]+Table215[[#This Row],[Regular Worked Hours (Excludes OT and nonworked STAT)]]</f>
        <v>0</v>
      </c>
    </row>
    <row r="93" spans="1:13" s="110" customFormat="1" ht="30.75" customHeight="1" x14ac:dyDescent="0.25">
      <c r="A93" s="115">
        <f>'Information Sheet-COMPLETE 1st'!A100</f>
        <v>0</v>
      </c>
      <c r="B93" s="109">
        <f>'Information Sheet-COMPLETE 1st'!B100</f>
        <v>0</v>
      </c>
      <c r="C93" s="2"/>
      <c r="D93" s="7">
        <f>Table214[[#This Row],[Employee''s Essential Occupation; update if required]]</f>
        <v>0</v>
      </c>
      <c r="E93" s="118">
        <f t="shared" si="13"/>
        <v>1</v>
      </c>
      <c r="F93" s="118">
        <f t="shared" si="13"/>
        <v>0</v>
      </c>
      <c r="G93" s="82"/>
      <c r="H93" s="116">
        <f>Table214[[#This Row],[Hourly Rate             (no less than $13.71, no more than $20.00); update if required]]</f>
        <v>0</v>
      </c>
      <c r="I93" s="84">
        <v>0</v>
      </c>
      <c r="J93" s="117">
        <f t="shared" si="12"/>
        <v>20</v>
      </c>
      <c r="K93" s="117" t="str">
        <f t="shared" si="9"/>
        <v>$4.00</v>
      </c>
      <c r="L93" s="133" t="str">
        <f t="shared" si="10"/>
        <v>0</v>
      </c>
      <c r="M93" s="109">
        <f>Table214[[#This Row],[Hours to Date - Cannot Exceed 640]]+Table215[[#This Row],[Regular Worked Hours (Excludes OT and nonworked STAT)]]</f>
        <v>0</v>
      </c>
    </row>
    <row r="94" spans="1:13" s="110" customFormat="1" ht="30.75" customHeight="1" x14ac:dyDescent="0.25">
      <c r="A94" s="115">
        <f>'Information Sheet-COMPLETE 1st'!A101</f>
        <v>0</v>
      </c>
      <c r="B94" s="109">
        <f>'Information Sheet-COMPLETE 1st'!B101</f>
        <v>0</v>
      </c>
      <c r="C94" s="2"/>
      <c r="D94" s="7">
        <f>Table214[[#This Row],[Employee''s Essential Occupation; update if required]]</f>
        <v>0</v>
      </c>
      <c r="E94" s="118">
        <f t="shared" si="13"/>
        <v>1</v>
      </c>
      <c r="F94" s="118">
        <f t="shared" si="13"/>
        <v>0</v>
      </c>
      <c r="G94" s="82"/>
      <c r="H94" s="116">
        <f>Table214[[#This Row],[Hourly Rate             (no less than $13.71, no more than $20.00); update if required]]</f>
        <v>0</v>
      </c>
      <c r="I94" s="84">
        <v>0</v>
      </c>
      <c r="J94" s="117">
        <f t="shared" si="12"/>
        <v>20</v>
      </c>
      <c r="K94" s="117" t="str">
        <f t="shared" si="9"/>
        <v>$4.00</v>
      </c>
      <c r="L94" s="133" t="str">
        <f t="shared" si="10"/>
        <v>0</v>
      </c>
      <c r="M94" s="109">
        <f>Table214[[#This Row],[Hours to Date - Cannot Exceed 640]]+Table215[[#This Row],[Regular Worked Hours (Excludes OT and nonworked STAT)]]</f>
        <v>0</v>
      </c>
    </row>
    <row r="95" spans="1:13" s="110" customFormat="1" ht="30.75" customHeight="1" x14ac:dyDescent="0.25">
      <c r="A95" s="115">
        <f>'Information Sheet-COMPLETE 1st'!A102</f>
        <v>0</v>
      </c>
      <c r="B95" s="109">
        <f>'Information Sheet-COMPLETE 1st'!B102</f>
        <v>0</v>
      </c>
      <c r="C95" s="2"/>
      <c r="D95" s="7">
        <f>Table214[[#This Row],[Employee''s Essential Occupation; update if required]]</f>
        <v>0</v>
      </c>
      <c r="E95" s="118">
        <f t="shared" si="13"/>
        <v>1</v>
      </c>
      <c r="F95" s="118">
        <f t="shared" si="13"/>
        <v>0</v>
      </c>
      <c r="G95" s="82"/>
      <c r="H95" s="116">
        <f>Table214[[#This Row],[Hourly Rate             (no less than $13.71, no more than $20.00); update if required]]</f>
        <v>0</v>
      </c>
      <c r="I95" s="84">
        <v>0</v>
      </c>
      <c r="J95" s="117">
        <f t="shared" si="12"/>
        <v>20</v>
      </c>
      <c r="K95" s="117" t="str">
        <f t="shared" si="9"/>
        <v>$4.00</v>
      </c>
      <c r="L95" s="133" t="str">
        <f t="shared" si="10"/>
        <v>0</v>
      </c>
      <c r="M95" s="109">
        <f>Table214[[#This Row],[Hours to Date - Cannot Exceed 640]]+Table215[[#This Row],[Regular Worked Hours (Excludes OT and nonworked STAT)]]</f>
        <v>0</v>
      </c>
    </row>
    <row r="96" spans="1:13" s="110" customFormat="1" ht="30.75" customHeight="1" x14ac:dyDescent="0.25">
      <c r="A96" s="115">
        <f>'Information Sheet-COMPLETE 1st'!A103</f>
        <v>0</v>
      </c>
      <c r="B96" s="109">
        <f>'Information Sheet-COMPLETE 1st'!B103</f>
        <v>0</v>
      </c>
      <c r="C96" s="2"/>
      <c r="D96" s="7">
        <f>Table214[[#This Row],[Employee''s Essential Occupation; update if required]]</f>
        <v>0</v>
      </c>
      <c r="E96" s="118">
        <f t="shared" si="13"/>
        <v>1</v>
      </c>
      <c r="F96" s="118">
        <f t="shared" si="13"/>
        <v>0</v>
      </c>
      <c r="G96" s="82"/>
      <c r="H96" s="116">
        <f>Table214[[#This Row],[Hourly Rate             (no less than $13.71, no more than $20.00); update if required]]</f>
        <v>0</v>
      </c>
      <c r="I96" s="84">
        <v>0</v>
      </c>
      <c r="J96" s="117">
        <f t="shared" si="12"/>
        <v>20</v>
      </c>
      <c r="K96" s="117" t="str">
        <f t="shared" si="9"/>
        <v>$4.00</v>
      </c>
      <c r="L96" s="133" t="str">
        <f t="shared" si="10"/>
        <v>0</v>
      </c>
      <c r="M96" s="109">
        <f>Table214[[#This Row],[Hours to Date - Cannot Exceed 640]]+Table215[[#This Row],[Regular Worked Hours (Excludes OT and nonworked STAT)]]</f>
        <v>0</v>
      </c>
    </row>
    <row r="97" spans="1:13" s="110" customFormat="1" ht="30.75" customHeight="1" x14ac:dyDescent="0.25">
      <c r="A97" s="115">
        <f>'Information Sheet-COMPLETE 1st'!A104</f>
        <v>0</v>
      </c>
      <c r="B97" s="109">
        <f>'Information Sheet-COMPLETE 1st'!B104</f>
        <v>0</v>
      </c>
      <c r="C97" s="2"/>
      <c r="D97" s="7">
        <f>Table214[[#This Row],[Employee''s Essential Occupation; update if required]]</f>
        <v>0</v>
      </c>
      <c r="E97" s="118">
        <f t="shared" si="13"/>
        <v>1</v>
      </c>
      <c r="F97" s="118">
        <f t="shared" si="13"/>
        <v>0</v>
      </c>
      <c r="G97" s="82"/>
      <c r="H97" s="116">
        <f>Table214[[#This Row],[Hourly Rate             (no less than $13.71, no more than $20.00); update if required]]</f>
        <v>0</v>
      </c>
      <c r="I97" s="84">
        <v>0</v>
      </c>
      <c r="J97" s="117">
        <f t="shared" si="12"/>
        <v>20</v>
      </c>
      <c r="K97" s="117" t="str">
        <f t="shared" si="9"/>
        <v>$4.00</v>
      </c>
      <c r="L97" s="133" t="str">
        <f t="shared" si="10"/>
        <v>0</v>
      </c>
      <c r="M97" s="109">
        <f>Table214[[#This Row],[Hours to Date - Cannot Exceed 640]]+Table215[[#This Row],[Regular Worked Hours (Excludes OT and nonworked STAT)]]</f>
        <v>0</v>
      </c>
    </row>
    <row r="98" spans="1:13" s="110" customFormat="1" ht="30.75" customHeight="1" x14ac:dyDescent="0.25">
      <c r="A98" s="115">
        <f>'Information Sheet-COMPLETE 1st'!A105</f>
        <v>0</v>
      </c>
      <c r="B98" s="109">
        <f>'Information Sheet-COMPLETE 1st'!B105</f>
        <v>0</v>
      </c>
      <c r="C98" s="2"/>
      <c r="D98" s="7">
        <f>Table214[[#This Row],[Employee''s Essential Occupation; update if required]]</f>
        <v>0</v>
      </c>
      <c r="E98" s="118">
        <f t="shared" si="13"/>
        <v>1</v>
      </c>
      <c r="F98" s="118">
        <f t="shared" si="13"/>
        <v>0</v>
      </c>
      <c r="G98" s="82"/>
      <c r="H98" s="116">
        <f>Table214[[#This Row],[Hourly Rate             (no less than $13.71, no more than $20.00); update if required]]</f>
        <v>0</v>
      </c>
      <c r="I98" s="84">
        <v>0</v>
      </c>
      <c r="J98" s="117">
        <f t="shared" si="12"/>
        <v>20</v>
      </c>
      <c r="K98" s="117" t="str">
        <f t="shared" si="9"/>
        <v>$4.00</v>
      </c>
      <c r="L98" s="133" t="str">
        <f t="shared" si="10"/>
        <v>0</v>
      </c>
      <c r="M98" s="109">
        <f>Table214[[#This Row],[Hours to Date - Cannot Exceed 640]]+Table215[[#This Row],[Regular Worked Hours (Excludes OT and nonworked STAT)]]</f>
        <v>0</v>
      </c>
    </row>
    <row r="99" spans="1:13" s="110" customFormat="1" ht="30.75" customHeight="1" x14ac:dyDescent="0.25">
      <c r="A99" s="115">
        <f>'Information Sheet-COMPLETE 1st'!A106</f>
        <v>0</v>
      </c>
      <c r="B99" s="109">
        <f>'Information Sheet-COMPLETE 1st'!B106</f>
        <v>0</v>
      </c>
      <c r="C99" s="2"/>
      <c r="D99" s="7">
        <f>Table214[[#This Row],[Employee''s Essential Occupation; update if required]]</f>
        <v>0</v>
      </c>
      <c r="E99" s="118">
        <f t="shared" si="13"/>
        <v>1</v>
      </c>
      <c r="F99" s="118">
        <f t="shared" si="13"/>
        <v>0</v>
      </c>
      <c r="G99" s="82"/>
      <c r="H99" s="116">
        <f>Table214[[#This Row],[Hourly Rate             (no less than $13.71, no more than $20.00); update if required]]</f>
        <v>0</v>
      </c>
      <c r="I99" s="84">
        <v>0</v>
      </c>
      <c r="J99" s="117">
        <f t="shared" si="12"/>
        <v>20</v>
      </c>
      <c r="K99" s="117" t="str">
        <f t="shared" si="9"/>
        <v>$4.00</v>
      </c>
      <c r="L99" s="133" t="str">
        <f t="shared" si="10"/>
        <v>0</v>
      </c>
      <c r="M99" s="109">
        <f>Table214[[#This Row],[Hours to Date - Cannot Exceed 640]]+Table215[[#This Row],[Regular Worked Hours (Excludes OT and nonworked STAT)]]</f>
        <v>0</v>
      </c>
    </row>
    <row r="100" spans="1:13" s="110" customFormat="1" ht="30.75" customHeight="1" x14ac:dyDescent="0.25">
      <c r="A100" s="115">
        <f>'Information Sheet-COMPLETE 1st'!A107</f>
        <v>0</v>
      </c>
      <c r="B100" s="109">
        <f>'Information Sheet-COMPLETE 1st'!B107</f>
        <v>0</v>
      </c>
      <c r="C100" s="2"/>
      <c r="D100" s="7">
        <f>Table214[[#This Row],[Employee''s Essential Occupation; update if required]]</f>
        <v>0</v>
      </c>
      <c r="E100" s="118">
        <f t="shared" si="13"/>
        <v>1</v>
      </c>
      <c r="F100" s="118">
        <f t="shared" si="13"/>
        <v>0</v>
      </c>
      <c r="G100" s="82"/>
      <c r="H100" s="116">
        <f>Table214[[#This Row],[Hourly Rate             (no less than $13.71, no more than $20.00); update if required]]</f>
        <v>0</v>
      </c>
      <c r="I100" s="84">
        <v>0</v>
      </c>
      <c r="J100" s="117">
        <f t="shared" si="12"/>
        <v>20</v>
      </c>
      <c r="K100" s="117" t="str">
        <f t="shared" si="9"/>
        <v>$4.00</v>
      </c>
      <c r="L100" s="133" t="str">
        <f t="shared" si="10"/>
        <v>0</v>
      </c>
      <c r="M100" s="109">
        <f>Table214[[#This Row],[Hours to Date - Cannot Exceed 640]]+Table215[[#This Row],[Regular Worked Hours (Excludes OT and nonworked STAT)]]</f>
        <v>0</v>
      </c>
    </row>
    <row r="101" spans="1:13" s="110" customFormat="1" ht="30.75" customHeight="1" x14ac:dyDescent="0.25">
      <c r="A101" s="115">
        <f>'Information Sheet-COMPLETE 1st'!A108</f>
        <v>0</v>
      </c>
      <c r="B101" s="109">
        <f>'Information Sheet-COMPLETE 1st'!B108</f>
        <v>0</v>
      </c>
      <c r="C101" s="2"/>
      <c r="D101" s="7">
        <f>Table214[[#This Row],[Employee''s Essential Occupation; update if required]]</f>
        <v>0</v>
      </c>
      <c r="E101" s="118">
        <f t="shared" si="13"/>
        <v>1</v>
      </c>
      <c r="F101" s="118">
        <f t="shared" si="13"/>
        <v>0</v>
      </c>
      <c r="G101" s="82"/>
      <c r="H101" s="116">
        <f>Table214[[#This Row],[Hourly Rate             (no less than $13.71, no more than $20.00); update if required]]</f>
        <v>0</v>
      </c>
      <c r="I101" s="84">
        <v>0</v>
      </c>
      <c r="J101" s="117">
        <f t="shared" si="12"/>
        <v>20</v>
      </c>
      <c r="K101" s="117" t="str">
        <f t="shared" si="9"/>
        <v>$4.00</v>
      </c>
      <c r="L101" s="133" t="str">
        <f t="shared" si="10"/>
        <v>0</v>
      </c>
      <c r="M101" s="109">
        <f>Table214[[#This Row],[Hours to Date - Cannot Exceed 640]]+Table215[[#This Row],[Regular Worked Hours (Excludes OT and nonworked STAT)]]</f>
        <v>0</v>
      </c>
    </row>
    <row r="102" spans="1:13" s="110" customFormat="1" ht="30.75" customHeight="1" x14ac:dyDescent="0.25">
      <c r="A102" s="115">
        <f>'Information Sheet-COMPLETE 1st'!A109</f>
        <v>0</v>
      </c>
      <c r="B102" s="109">
        <f>'Information Sheet-COMPLETE 1st'!B109</f>
        <v>0</v>
      </c>
      <c r="C102" s="2"/>
      <c r="D102" s="7">
        <f>Table214[[#This Row],[Employee''s Essential Occupation; update if required]]</f>
        <v>0</v>
      </c>
      <c r="E102" s="118">
        <f t="shared" si="13"/>
        <v>1</v>
      </c>
      <c r="F102" s="118">
        <f t="shared" si="13"/>
        <v>0</v>
      </c>
      <c r="G102" s="82"/>
      <c r="H102" s="116">
        <f>Table214[[#This Row],[Hourly Rate             (no less than $13.71, no more than $20.00); update if required]]</f>
        <v>0</v>
      </c>
      <c r="I102" s="84">
        <v>0</v>
      </c>
      <c r="J102" s="117">
        <f t="shared" si="12"/>
        <v>20</v>
      </c>
      <c r="K102" s="117" t="str">
        <f t="shared" ref="K102:K106" si="14">IF(AND(J102&lt;=3.99,L109&gt;(-100)),J102,"$4.00")</f>
        <v>$4.00</v>
      </c>
      <c r="L102" s="133" t="str">
        <f t="shared" ref="L102:L106" si="15">IF(OR(H102&gt;19.99,H102&lt;13.71),"0",I102*K102)</f>
        <v>0</v>
      </c>
      <c r="M102" s="109">
        <f>Table214[[#This Row],[Hours to Date - Cannot Exceed 640]]+Table215[[#This Row],[Regular Worked Hours (Excludes OT and nonworked STAT)]]</f>
        <v>0</v>
      </c>
    </row>
    <row r="103" spans="1:13" s="110" customFormat="1" ht="30.75" customHeight="1" x14ac:dyDescent="0.25">
      <c r="A103" s="115">
        <f>'Information Sheet-COMPLETE 1st'!A110</f>
        <v>0</v>
      </c>
      <c r="B103" s="109">
        <f>'Information Sheet-COMPLETE 1st'!B110</f>
        <v>0</v>
      </c>
      <c r="C103" s="2"/>
      <c r="D103" s="7">
        <f>Table214[[#This Row],[Employee''s Essential Occupation; update if required]]</f>
        <v>0</v>
      </c>
      <c r="E103" s="118">
        <f t="shared" ref="E103:F106" si="16">E102</f>
        <v>1</v>
      </c>
      <c r="F103" s="118">
        <f t="shared" si="16"/>
        <v>0</v>
      </c>
      <c r="G103" s="82"/>
      <c r="H103" s="116">
        <f>Table214[[#This Row],[Hourly Rate             (no less than $13.71, no more than $20.00); update if required]]</f>
        <v>0</v>
      </c>
      <c r="I103" s="84">
        <v>0</v>
      </c>
      <c r="J103" s="117">
        <f t="shared" si="12"/>
        <v>20</v>
      </c>
      <c r="K103" s="117" t="str">
        <f t="shared" si="14"/>
        <v>$4.00</v>
      </c>
      <c r="L103" s="133" t="str">
        <f t="shared" si="15"/>
        <v>0</v>
      </c>
      <c r="M103" s="109">
        <f>Table214[[#This Row],[Hours to Date - Cannot Exceed 640]]+Table215[[#This Row],[Regular Worked Hours (Excludes OT and nonworked STAT)]]</f>
        <v>0</v>
      </c>
    </row>
    <row r="104" spans="1:13" s="110" customFormat="1" ht="30.75" customHeight="1" x14ac:dyDescent="0.25">
      <c r="A104" s="115">
        <f>'Information Sheet-COMPLETE 1st'!A111</f>
        <v>0</v>
      </c>
      <c r="B104" s="109">
        <f>'Information Sheet-COMPLETE 1st'!B111</f>
        <v>0</v>
      </c>
      <c r="C104" s="2"/>
      <c r="D104" s="7">
        <f>Table214[[#This Row],[Employee''s Essential Occupation; update if required]]</f>
        <v>0</v>
      </c>
      <c r="E104" s="118">
        <f t="shared" si="16"/>
        <v>1</v>
      </c>
      <c r="F104" s="118">
        <f t="shared" si="16"/>
        <v>0</v>
      </c>
      <c r="G104" s="82"/>
      <c r="H104" s="116">
        <f>Table214[[#This Row],[Hourly Rate             (no less than $13.71, no more than $20.00); update if required]]</f>
        <v>0</v>
      </c>
      <c r="I104" s="84">
        <v>0</v>
      </c>
      <c r="J104" s="117">
        <f t="shared" si="12"/>
        <v>20</v>
      </c>
      <c r="K104" s="117" t="str">
        <f t="shared" si="14"/>
        <v>$4.00</v>
      </c>
      <c r="L104" s="133" t="str">
        <f t="shared" si="15"/>
        <v>0</v>
      </c>
      <c r="M104" s="109">
        <f>Table214[[#This Row],[Hours to Date - Cannot Exceed 640]]+Table215[[#This Row],[Regular Worked Hours (Excludes OT and nonworked STAT)]]</f>
        <v>0</v>
      </c>
    </row>
    <row r="105" spans="1:13" s="110" customFormat="1" ht="30.75" customHeight="1" x14ac:dyDescent="0.25">
      <c r="A105" s="115">
        <f>'Information Sheet-COMPLETE 1st'!A112</f>
        <v>0</v>
      </c>
      <c r="B105" s="109">
        <f>'Information Sheet-COMPLETE 1st'!B112</f>
        <v>0</v>
      </c>
      <c r="C105" s="2"/>
      <c r="D105" s="7">
        <f>Table214[[#This Row],[Employee''s Essential Occupation; update if required]]</f>
        <v>0</v>
      </c>
      <c r="E105" s="118">
        <f t="shared" si="16"/>
        <v>1</v>
      </c>
      <c r="F105" s="118">
        <f t="shared" si="16"/>
        <v>0</v>
      </c>
      <c r="G105" s="82"/>
      <c r="H105" s="116">
        <f>Table214[[#This Row],[Hourly Rate             (no less than $13.71, no more than $20.00); update if required]]</f>
        <v>0</v>
      </c>
      <c r="I105" s="84">
        <v>0</v>
      </c>
      <c r="J105" s="117">
        <f t="shared" si="12"/>
        <v>20</v>
      </c>
      <c r="K105" s="117" t="str">
        <f t="shared" si="14"/>
        <v>$4.00</v>
      </c>
      <c r="L105" s="133" t="str">
        <f t="shared" si="15"/>
        <v>0</v>
      </c>
      <c r="M105" s="109">
        <f>Table214[[#This Row],[Hours to Date - Cannot Exceed 640]]+Table215[[#This Row],[Regular Worked Hours (Excludes OT and nonworked STAT)]]</f>
        <v>0</v>
      </c>
    </row>
    <row r="106" spans="1:13" s="110" customFormat="1" ht="30.75" customHeight="1" x14ac:dyDescent="0.25">
      <c r="A106" s="115">
        <f>'Information Sheet-COMPLETE 1st'!A113</f>
        <v>0</v>
      </c>
      <c r="B106" s="109">
        <f>'Information Sheet-COMPLETE 1st'!B113</f>
        <v>0</v>
      </c>
      <c r="C106" s="2"/>
      <c r="D106" s="7">
        <f>Table214[[#This Row],[Employee''s Essential Occupation; update if required]]</f>
        <v>0</v>
      </c>
      <c r="E106" s="118">
        <f t="shared" si="16"/>
        <v>1</v>
      </c>
      <c r="F106" s="118">
        <f t="shared" si="16"/>
        <v>0</v>
      </c>
      <c r="G106" s="82"/>
      <c r="H106" s="116">
        <f>Table214[[#This Row],[Hourly Rate             (no less than $13.71, no more than $20.00); update if required]]</f>
        <v>0</v>
      </c>
      <c r="I106" s="84">
        <v>0</v>
      </c>
      <c r="J106" s="117">
        <f t="shared" si="12"/>
        <v>20</v>
      </c>
      <c r="K106" s="117" t="str">
        <f t="shared" si="14"/>
        <v>$4.00</v>
      </c>
      <c r="L106" s="133" t="str">
        <f t="shared" si="15"/>
        <v>0</v>
      </c>
      <c r="M106" s="109">
        <f>Table214[[#This Row],[Hours to Date - Cannot Exceed 640]]+Table215[[#This Row],[Regular Worked Hours (Excludes OT and nonworked STAT)]]</f>
        <v>0</v>
      </c>
    </row>
    <row r="107" spans="1:13" s="111" customFormat="1" ht="16.5" x14ac:dyDescent="0.3">
      <c r="C107" s="77"/>
      <c r="D107" s="77"/>
      <c r="E107" s="77"/>
      <c r="F107" s="155" t="s">
        <v>7</v>
      </c>
      <c r="G107" s="155"/>
      <c r="H107" s="155"/>
      <c r="I107" s="155"/>
      <c r="J107" s="155"/>
      <c r="K107" s="127"/>
      <c r="L107" s="131">
        <f>IF(F6&gt;44242, 0,SUM(L6:L106))</f>
        <v>0</v>
      </c>
      <c r="M107" s="124"/>
    </row>
  </sheetData>
  <sheetProtection password="CDD8" sheet="1" insertRows="0" selectLockedCells="1" autoFilter="0"/>
  <mergeCells count="3">
    <mergeCell ref="B2:L2"/>
    <mergeCell ref="F107:J107"/>
    <mergeCell ref="A1:M1"/>
  </mergeCells>
  <conditionalFormatting sqref="H6:H106">
    <cfRule type="cellIs" dxfId="241" priority="2" operator="lessThan">
      <formula>13.71</formula>
    </cfRule>
    <cfRule type="cellIs" dxfId="240" priority="5" operator="greaterThan">
      <formula>19.99</formula>
    </cfRule>
    <cfRule type="cellIs" dxfId="239" priority="6" operator="greaterThan">
      <formula>20</formula>
    </cfRule>
  </conditionalFormatting>
  <conditionalFormatting sqref="C6:C106">
    <cfRule type="cellIs" dxfId="238" priority="4" operator="equal">
      <formula>"NO"</formula>
    </cfRule>
  </conditionalFormatting>
  <conditionalFormatting sqref="E6 F6">
    <cfRule type="cellIs" dxfId="237" priority="3" operator="lessThan">
      <formula>44119</formula>
    </cfRule>
  </conditionalFormatting>
  <conditionalFormatting sqref="F6">
    <cfRule type="cellIs" dxfId="236" priority="1" operator="greaterThan">
      <formula>44242</formula>
    </cfRule>
  </conditionalFormatting>
  <hyperlinks>
    <hyperlink ref="A8:B8" r:id="rId1" display="Active/In Compliance with Corporate Affairs "/>
  </hyperlinks>
  <pageMargins left="0.7" right="0.7" top="0.75" bottom="0.75" header="0.3" footer="0.3"/>
  <pageSetup paperSize="5" scale="81" fitToHeight="0" orientation="landscape" r:id="rId2"/>
  <headerFooter>
    <oddHeader>&amp;A</oddHeader>
  </headerFooter>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LIST!$D$1:$D$2</xm:f>
          </x14:formula1>
          <xm:sqref>C6:C106</xm:sqref>
        </x14:dataValidation>
        <x14:dataValidation type="list" allowBlank="1" showInputMessage="1" showErrorMessage="1">
          <x14:formula1>
            <xm:f>LIST!$B$1:$B$55</xm:f>
          </x14:formula1>
          <xm:sqref>B110:B116</xm:sqref>
        </x14:dataValidation>
        <x14:dataValidation type="list" allowBlank="1" showInputMessage="1" showErrorMessage="1">
          <x14:formula1>
            <xm:f>LIST!$E$28:$E$29</xm:f>
          </x14:formula1>
          <xm:sqref>G6:G106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M107"/>
  <sheetViews>
    <sheetView zoomScaleNormal="100" workbookViewId="0">
      <selection activeCell="D6" sqref="D6"/>
    </sheetView>
  </sheetViews>
  <sheetFormatPr defaultColWidth="9.140625" defaultRowHeight="15" x14ac:dyDescent="0.25"/>
  <cols>
    <col min="1" max="1" width="27.7109375" style="108" bestFit="1" customWidth="1"/>
    <col min="2" max="2" width="31.5703125" style="108" customWidth="1"/>
    <col min="3" max="3" width="22.85546875" style="7" hidden="1" customWidth="1"/>
    <col min="4" max="4" width="29.7109375" style="7" customWidth="1"/>
    <col min="5" max="5" width="16.7109375" style="7" customWidth="1"/>
    <col min="6" max="6" width="16.7109375" style="108" customWidth="1"/>
    <col min="7" max="7" width="15" style="108" hidden="1" customWidth="1"/>
    <col min="8" max="8" width="20.7109375" style="7" customWidth="1"/>
    <col min="9" max="9" width="20.140625" style="108" customWidth="1"/>
    <col min="10" max="11" width="13.5703125" style="108" hidden="1" customWidth="1"/>
    <col min="12" max="12" width="14.85546875" style="134" customWidth="1"/>
    <col min="13" max="13" width="21.140625" style="109" bestFit="1" customWidth="1"/>
    <col min="14" max="16384" width="9.140625" style="108"/>
  </cols>
  <sheetData>
    <row r="1" spans="1:13" s="109" customFormat="1" ht="52.5" customHeight="1" x14ac:dyDescent="0.2">
      <c r="A1" s="143" t="s">
        <v>4</v>
      </c>
      <c r="B1" s="143"/>
      <c r="C1" s="143"/>
      <c r="D1" s="143"/>
      <c r="E1" s="143"/>
      <c r="F1" s="143"/>
      <c r="G1" s="143"/>
      <c r="H1" s="143"/>
      <c r="I1" s="143"/>
      <c r="J1" s="143"/>
      <c r="K1" s="143"/>
      <c r="L1" s="143"/>
      <c r="M1" s="143"/>
    </row>
    <row r="2" spans="1:13" s="110" customFormat="1" ht="33.75" customHeight="1" x14ac:dyDescent="0.25">
      <c r="A2" s="113" t="str">
        <f>'Period Three'!A2</f>
        <v xml:space="preserve">Business Name: </v>
      </c>
      <c r="B2" s="144" t="str">
        <f>'Period Three'!B2:L2</f>
        <v>ENTER BUSINESS NAME HERE</v>
      </c>
      <c r="C2" s="144"/>
      <c r="D2" s="144"/>
      <c r="E2" s="144"/>
      <c r="F2" s="144"/>
      <c r="G2" s="144"/>
      <c r="H2" s="144"/>
      <c r="I2" s="144"/>
      <c r="J2" s="144"/>
      <c r="K2" s="144"/>
      <c r="L2" s="144"/>
      <c r="M2" s="123"/>
    </row>
    <row r="3" spans="1:13" s="110" customFormat="1" ht="8.25" customHeight="1" x14ac:dyDescent="0.25">
      <c r="A3" s="114"/>
      <c r="B3" s="10"/>
      <c r="C3" s="15"/>
      <c r="D3" s="15"/>
      <c r="E3" s="17"/>
      <c r="F3" s="10"/>
      <c r="G3" s="10"/>
      <c r="H3" s="17"/>
      <c r="I3" s="10"/>
      <c r="L3" s="132"/>
      <c r="M3" s="123"/>
    </row>
    <row r="4" spans="1:13" s="110" customFormat="1" ht="6.75" customHeight="1" x14ac:dyDescent="0.25">
      <c r="A4" s="114"/>
      <c r="B4" s="114"/>
      <c r="C4" s="22"/>
      <c r="D4" s="15"/>
      <c r="E4" s="15"/>
      <c r="F4" s="114"/>
      <c r="G4" s="114"/>
      <c r="H4" s="15"/>
      <c r="I4" s="114"/>
      <c r="L4" s="132"/>
      <c r="M4" s="123"/>
    </row>
    <row r="5" spans="1:13" s="24" customFormat="1" ht="81" customHeight="1" x14ac:dyDescent="0.25">
      <c r="A5" s="91" t="s">
        <v>95</v>
      </c>
      <c r="B5" s="91" t="s">
        <v>96</v>
      </c>
      <c r="C5" s="91" t="s">
        <v>94</v>
      </c>
      <c r="D5" s="91" t="s">
        <v>117</v>
      </c>
      <c r="E5" s="91" t="s">
        <v>110</v>
      </c>
      <c r="F5" s="91" t="s">
        <v>111</v>
      </c>
      <c r="G5" s="91" t="s">
        <v>12</v>
      </c>
      <c r="H5" s="91" t="s">
        <v>116</v>
      </c>
      <c r="I5" s="91" t="s">
        <v>99</v>
      </c>
      <c r="J5" s="91" t="s">
        <v>0</v>
      </c>
      <c r="K5" s="91" t="s">
        <v>120</v>
      </c>
      <c r="L5" s="130" t="s">
        <v>93</v>
      </c>
      <c r="M5" s="91" t="s">
        <v>114</v>
      </c>
    </row>
    <row r="6" spans="1:13" ht="30.75" customHeight="1" x14ac:dyDescent="0.25">
      <c r="A6" s="115">
        <f>'Information Sheet-COMPLETE 1st'!A13</f>
        <v>0</v>
      </c>
      <c r="B6" s="109">
        <f>'Information Sheet-COMPLETE 1st'!B13</f>
        <v>0</v>
      </c>
      <c r="C6" s="2"/>
      <c r="D6" s="7">
        <f>Table215[[#This Row],[Employee''s Essential Occupation; update if required]]</f>
        <v>0</v>
      </c>
      <c r="E6" s="122">
        <f>Table215[[#This Row],[Work Period End - CAN''T BE AFTER FEBRUARY 15]]+1</f>
        <v>1</v>
      </c>
      <c r="F6" s="121"/>
      <c r="G6" s="82"/>
      <c r="H6" s="116">
        <f>Table215[[#This Row],[Hourly Rate             (no less than $13.71, no more than $20.00); update if required]]</f>
        <v>0</v>
      </c>
      <c r="I6" s="84">
        <v>0</v>
      </c>
      <c r="J6" s="117">
        <f>20-H6</f>
        <v>20</v>
      </c>
      <c r="K6" s="117" t="str">
        <f t="shared" ref="K6:K37" si="0">IF(AND(J6&lt;=3.99,L13&gt;(-100)),J6,"$4.00")</f>
        <v>$4.00</v>
      </c>
      <c r="L6" s="133" t="str">
        <f t="shared" ref="L6:L37" si="1">IF(OR(H6&gt;19.99,H6&lt;13.71),"0",I6*K6)</f>
        <v>0</v>
      </c>
      <c r="M6" s="109">
        <f>Table216[[#This Row],[Regular Worked Hours (Excludes OT and nonworked STAT)]]+Table215[[#This Row],[Hours to Date - Cannot Exceed 640]]</f>
        <v>0</v>
      </c>
    </row>
    <row r="7" spans="1:13" ht="30.75" customHeight="1" x14ac:dyDescent="0.25">
      <c r="A7" s="115">
        <f>'Information Sheet-COMPLETE 1st'!A14</f>
        <v>0</v>
      </c>
      <c r="B7" s="109">
        <f>'Information Sheet-COMPLETE 1st'!B14</f>
        <v>0</v>
      </c>
      <c r="C7" s="2"/>
      <c r="D7" s="7">
        <f>Table215[[#This Row],[Employee''s Essential Occupation; update if required]]</f>
        <v>0</v>
      </c>
      <c r="E7" s="118">
        <f t="shared" ref="E7:F22" si="2">E6</f>
        <v>1</v>
      </c>
      <c r="F7" s="118">
        <f t="shared" si="2"/>
        <v>0</v>
      </c>
      <c r="G7" s="82"/>
      <c r="H7" s="116">
        <f>Table215[[#This Row],[Hourly Rate             (no less than $13.71, no more than $20.00); update if required]]</f>
        <v>0</v>
      </c>
      <c r="I7" s="84">
        <v>0</v>
      </c>
      <c r="J7" s="117">
        <f>20-H7</f>
        <v>20</v>
      </c>
      <c r="K7" s="117" t="str">
        <f t="shared" si="0"/>
        <v>$4.00</v>
      </c>
      <c r="L7" s="133" t="str">
        <f t="shared" si="1"/>
        <v>0</v>
      </c>
      <c r="M7" s="109">
        <f>Table216[[#This Row],[Regular Worked Hours (Excludes OT and nonworked STAT)]]+Table215[[#This Row],[Hours to Date - Cannot Exceed 640]]</f>
        <v>0</v>
      </c>
    </row>
    <row r="8" spans="1:13" ht="30.75" customHeight="1" x14ac:dyDescent="0.25">
      <c r="A8" s="115">
        <f>'Information Sheet-COMPLETE 1st'!A15</f>
        <v>0</v>
      </c>
      <c r="B8" s="109">
        <f>'Information Sheet-COMPLETE 1st'!B15</f>
        <v>0</v>
      </c>
      <c r="C8" s="2"/>
      <c r="D8" s="7">
        <f>Table215[[#This Row],[Employee''s Essential Occupation; update if required]]</f>
        <v>0</v>
      </c>
      <c r="E8" s="118">
        <f t="shared" si="2"/>
        <v>1</v>
      </c>
      <c r="F8" s="118">
        <f t="shared" si="2"/>
        <v>0</v>
      </c>
      <c r="G8" s="82"/>
      <c r="H8" s="116">
        <f>Table215[[#This Row],[Hourly Rate             (no less than $13.71, no more than $20.00); update if required]]</f>
        <v>0</v>
      </c>
      <c r="I8" s="84">
        <v>0</v>
      </c>
      <c r="J8" s="117">
        <f>20-H8</f>
        <v>20</v>
      </c>
      <c r="K8" s="117" t="str">
        <f t="shared" si="0"/>
        <v>$4.00</v>
      </c>
      <c r="L8" s="133" t="str">
        <f t="shared" si="1"/>
        <v>0</v>
      </c>
      <c r="M8" s="109">
        <f>Table216[[#This Row],[Regular Worked Hours (Excludes OT and nonworked STAT)]]+Table215[[#This Row],[Hours to Date - Cannot Exceed 640]]</f>
        <v>0</v>
      </c>
    </row>
    <row r="9" spans="1:13" ht="30.75" customHeight="1" x14ac:dyDescent="0.25">
      <c r="A9" s="115">
        <f>'Information Sheet-COMPLETE 1st'!A16</f>
        <v>0</v>
      </c>
      <c r="B9" s="109">
        <f>'Information Sheet-COMPLETE 1st'!B16</f>
        <v>0</v>
      </c>
      <c r="C9" s="2"/>
      <c r="D9" s="7">
        <f>Table215[[#This Row],[Employee''s Essential Occupation; update if required]]</f>
        <v>0</v>
      </c>
      <c r="E9" s="118">
        <f t="shared" si="2"/>
        <v>1</v>
      </c>
      <c r="F9" s="118">
        <f t="shared" si="2"/>
        <v>0</v>
      </c>
      <c r="G9" s="82"/>
      <c r="H9" s="116">
        <f>Table215[[#This Row],[Hourly Rate             (no less than $13.71, no more than $20.00); update if required]]</f>
        <v>0</v>
      </c>
      <c r="I9" s="84">
        <v>0</v>
      </c>
      <c r="J9" s="117">
        <f>20-H9</f>
        <v>20</v>
      </c>
      <c r="K9" s="117" t="str">
        <f t="shared" si="0"/>
        <v>$4.00</v>
      </c>
      <c r="L9" s="133" t="str">
        <f t="shared" si="1"/>
        <v>0</v>
      </c>
      <c r="M9" s="109">
        <f>Table216[[#This Row],[Regular Worked Hours (Excludes OT and nonworked STAT)]]+Table215[[#This Row],[Hours to Date - Cannot Exceed 640]]</f>
        <v>0</v>
      </c>
    </row>
    <row r="10" spans="1:13" s="110" customFormat="1" ht="30.75" customHeight="1" x14ac:dyDescent="0.25">
      <c r="A10" s="115">
        <f>'Information Sheet-COMPLETE 1st'!A17</f>
        <v>0</v>
      </c>
      <c r="B10" s="109">
        <f>'Information Sheet-COMPLETE 1st'!B17</f>
        <v>0</v>
      </c>
      <c r="C10" s="2"/>
      <c r="D10" s="7">
        <f>Table215[[#This Row],[Employee''s Essential Occupation; update if required]]</f>
        <v>0</v>
      </c>
      <c r="E10" s="118">
        <f t="shared" si="2"/>
        <v>1</v>
      </c>
      <c r="F10" s="118">
        <f t="shared" si="2"/>
        <v>0</v>
      </c>
      <c r="G10" s="82"/>
      <c r="H10" s="116">
        <f>Table215[[#This Row],[Hourly Rate             (no less than $13.71, no more than $20.00); update if required]]</f>
        <v>0</v>
      </c>
      <c r="I10" s="84">
        <v>0</v>
      </c>
      <c r="J10" s="117">
        <f t="shared" ref="J10:J73" si="3">20-H10</f>
        <v>20</v>
      </c>
      <c r="K10" s="117" t="str">
        <f t="shared" si="0"/>
        <v>$4.00</v>
      </c>
      <c r="L10" s="133" t="str">
        <f t="shared" si="1"/>
        <v>0</v>
      </c>
      <c r="M10" s="109">
        <f>Table216[[#This Row],[Regular Worked Hours (Excludes OT and nonworked STAT)]]+Table215[[#This Row],[Hours to Date - Cannot Exceed 640]]</f>
        <v>0</v>
      </c>
    </row>
    <row r="11" spans="1:13" s="110" customFormat="1" ht="30.75" customHeight="1" x14ac:dyDescent="0.25">
      <c r="A11" s="115">
        <f>'Information Sheet-COMPLETE 1st'!A18</f>
        <v>0</v>
      </c>
      <c r="B11" s="109">
        <f>'Information Sheet-COMPLETE 1st'!B18</f>
        <v>0</v>
      </c>
      <c r="C11" s="2"/>
      <c r="D11" s="7">
        <f>Table215[[#This Row],[Employee''s Essential Occupation; update if required]]</f>
        <v>0</v>
      </c>
      <c r="E11" s="118">
        <f t="shared" si="2"/>
        <v>1</v>
      </c>
      <c r="F11" s="118">
        <f t="shared" si="2"/>
        <v>0</v>
      </c>
      <c r="G11" s="82"/>
      <c r="H11" s="116">
        <f>Table215[[#This Row],[Hourly Rate             (no less than $13.71, no more than $20.00); update if required]]</f>
        <v>0</v>
      </c>
      <c r="I11" s="84">
        <v>0</v>
      </c>
      <c r="J11" s="117">
        <f t="shared" si="3"/>
        <v>20</v>
      </c>
      <c r="K11" s="117" t="str">
        <f t="shared" si="0"/>
        <v>$4.00</v>
      </c>
      <c r="L11" s="133" t="str">
        <f t="shared" si="1"/>
        <v>0</v>
      </c>
      <c r="M11" s="109">
        <f>Table216[[#This Row],[Regular Worked Hours (Excludes OT and nonworked STAT)]]+Table215[[#This Row],[Hours to Date - Cannot Exceed 640]]</f>
        <v>0</v>
      </c>
    </row>
    <row r="12" spans="1:13" s="110" customFormat="1" ht="30.75" customHeight="1" x14ac:dyDescent="0.25">
      <c r="A12" s="115">
        <f>'Information Sheet-COMPLETE 1st'!A19</f>
        <v>0</v>
      </c>
      <c r="B12" s="109">
        <f>'Information Sheet-COMPLETE 1st'!B19</f>
        <v>0</v>
      </c>
      <c r="C12" s="2"/>
      <c r="D12" s="7">
        <f>Table215[[#This Row],[Employee''s Essential Occupation; update if required]]</f>
        <v>0</v>
      </c>
      <c r="E12" s="118">
        <f t="shared" si="2"/>
        <v>1</v>
      </c>
      <c r="F12" s="118">
        <f t="shared" si="2"/>
        <v>0</v>
      </c>
      <c r="G12" s="82"/>
      <c r="H12" s="116">
        <f>Table215[[#This Row],[Hourly Rate             (no less than $13.71, no more than $20.00); update if required]]</f>
        <v>0</v>
      </c>
      <c r="I12" s="84">
        <v>0</v>
      </c>
      <c r="J12" s="117">
        <f t="shared" si="3"/>
        <v>20</v>
      </c>
      <c r="K12" s="117" t="str">
        <f t="shared" si="0"/>
        <v>$4.00</v>
      </c>
      <c r="L12" s="133" t="str">
        <f t="shared" si="1"/>
        <v>0</v>
      </c>
      <c r="M12" s="109">
        <f>Table216[[#This Row],[Regular Worked Hours (Excludes OT and nonworked STAT)]]+Table215[[#This Row],[Hours to Date - Cannot Exceed 640]]</f>
        <v>0</v>
      </c>
    </row>
    <row r="13" spans="1:13" s="110" customFormat="1" ht="30.75" customHeight="1" x14ac:dyDescent="0.25">
      <c r="A13" s="115">
        <f>'Information Sheet-COMPLETE 1st'!A20</f>
        <v>0</v>
      </c>
      <c r="B13" s="109">
        <f>'Information Sheet-COMPLETE 1st'!B20</f>
        <v>0</v>
      </c>
      <c r="C13" s="2"/>
      <c r="D13" s="7">
        <f>Table215[[#This Row],[Employee''s Essential Occupation; update if required]]</f>
        <v>0</v>
      </c>
      <c r="E13" s="118">
        <f t="shared" si="2"/>
        <v>1</v>
      </c>
      <c r="F13" s="118">
        <f t="shared" si="2"/>
        <v>0</v>
      </c>
      <c r="G13" s="82"/>
      <c r="H13" s="116">
        <f>Table215[[#This Row],[Hourly Rate             (no less than $13.71, no more than $20.00); update if required]]</f>
        <v>0</v>
      </c>
      <c r="I13" s="84">
        <v>0</v>
      </c>
      <c r="J13" s="117">
        <f t="shared" si="3"/>
        <v>20</v>
      </c>
      <c r="K13" s="117" t="str">
        <f t="shared" si="0"/>
        <v>$4.00</v>
      </c>
      <c r="L13" s="133" t="str">
        <f t="shared" si="1"/>
        <v>0</v>
      </c>
      <c r="M13" s="109">
        <f>Table216[[#This Row],[Regular Worked Hours (Excludes OT and nonworked STAT)]]+Table215[[#This Row],[Hours to Date - Cannot Exceed 640]]</f>
        <v>0</v>
      </c>
    </row>
    <row r="14" spans="1:13" s="110" customFormat="1" ht="30.75" customHeight="1" x14ac:dyDescent="0.25">
      <c r="A14" s="115">
        <f>'Information Sheet-COMPLETE 1st'!A21</f>
        <v>0</v>
      </c>
      <c r="B14" s="109">
        <f>'Information Sheet-COMPLETE 1st'!B21</f>
        <v>0</v>
      </c>
      <c r="C14" s="2"/>
      <c r="D14" s="7">
        <f>Table215[[#This Row],[Employee''s Essential Occupation; update if required]]</f>
        <v>0</v>
      </c>
      <c r="E14" s="118">
        <f t="shared" si="2"/>
        <v>1</v>
      </c>
      <c r="F14" s="118">
        <f t="shared" si="2"/>
        <v>0</v>
      </c>
      <c r="G14" s="82"/>
      <c r="H14" s="116">
        <f>Table215[[#This Row],[Hourly Rate             (no less than $13.71, no more than $20.00); update if required]]</f>
        <v>0</v>
      </c>
      <c r="I14" s="84">
        <v>0</v>
      </c>
      <c r="J14" s="117">
        <f t="shared" si="3"/>
        <v>20</v>
      </c>
      <c r="K14" s="117" t="str">
        <f t="shared" si="0"/>
        <v>$4.00</v>
      </c>
      <c r="L14" s="133" t="str">
        <f t="shared" si="1"/>
        <v>0</v>
      </c>
      <c r="M14" s="109">
        <f>Table216[[#This Row],[Regular Worked Hours (Excludes OT and nonworked STAT)]]+Table215[[#This Row],[Hours to Date - Cannot Exceed 640]]</f>
        <v>0</v>
      </c>
    </row>
    <row r="15" spans="1:13" s="110" customFormat="1" ht="30.75" customHeight="1" x14ac:dyDescent="0.25">
      <c r="A15" s="115">
        <f>'Information Sheet-COMPLETE 1st'!A22</f>
        <v>0</v>
      </c>
      <c r="B15" s="109">
        <f>'Information Sheet-COMPLETE 1st'!B22</f>
        <v>0</v>
      </c>
      <c r="C15" s="2"/>
      <c r="D15" s="7">
        <f>Table215[[#This Row],[Employee''s Essential Occupation; update if required]]</f>
        <v>0</v>
      </c>
      <c r="E15" s="118">
        <f t="shared" si="2"/>
        <v>1</v>
      </c>
      <c r="F15" s="118">
        <f t="shared" si="2"/>
        <v>0</v>
      </c>
      <c r="G15" s="82"/>
      <c r="H15" s="116">
        <f>Table215[[#This Row],[Hourly Rate             (no less than $13.71, no more than $20.00); update if required]]</f>
        <v>0</v>
      </c>
      <c r="I15" s="84">
        <v>0</v>
      </c>
      <c r="J15" s="117">
        <f t="shared" si="3"/>
        <v>20</v>
      </c>
      <c r="K15" s="117" t="str">
        <f t="shared" si="0"/>
        <v>$4.00</v>
      </c>
      <c r="L15" s="133" t="str">
        <f t="shared" si="1"/>
        <v>0</v>
      </c>
      <c r="M15" s="109">
        <f>Table216[[#This Row],[Regular Worked Hours (Excludes OT and nonworked STAT)]]+Table215[[#This Row],[Hours to Date - Cannot Exceed 640]]</f>
        <v>0</v>
      </c>
    </row>
    <row r="16" spans="1:13" s="110" customFormat="1" ht="30.75" customHeight="1" x14ac:dyDescent="0.25">
      <c r="A16" s="115">
        <f>'Information Sheet-COMPLETE 1st'!A23</f>
        <v>0</v>
      </c>
      <c r="B16" s="109">
        <f>'Information Sheet-COMPLETE 1st'!B23</f>
        <v>0</v>
      </c>
      <c r="C16" s="2"/>
      <c r="D16" s="7">
        <f>Table215[[#This Row],[Employee''s Essential Occupation; update if required]]</f>
        <v>0</v>
      </c>
      <c r="E16" s="118">
        <f t="shared" si="2"/>
        <v>1</v>
      </c>
      <c r="F16" s="118">
        <f t="shared" si="2"/>
        <v>0</v>
      </c>
      <c r="G16" s="82"/>
      <c r="H16" s="116">
        <f>Table215[[#This Row],[Hourly Rate             (no less than $13.71, no more than $20.00); update if required]]</f>
        <v>0</v>
      </c>
      <c r="I16" s="84">
        <v>0</v>
      </c>
      <c r="J16" s="117">
        <f t="shared" si="3"/>
        <v>20</v>
      </c>
      <c r="K16" s="117" t="str">
        <f t="shared" si="0"/>
        <v>$4.00</v>
      </c>
      <c r="L16" s="133" t="str">
        <f t="shared" si="1"/>
        <v>0</v>
      </c>
      <c r="M16" s="109">
        <f>Table216[[#This Row],[Regular Worked Hours (Excludes OT and nonworked STAT)]]+Table215[[#This Row],[Hours to Date - Cannot Exceed 640]]</f>
        <v>0</v>
      </c>
    </row>
    <row r="17" spans="1:13" s="110" customFormat="1" ht="30.75" customHeight="1" x14ac:dyDescent="0.25">
      <c r="A17" s="115">
        <f>'Information Sheet-COMPLETE 1st'!A24</f>
        <v>0</v>
      </c>
      <c r="B17" s="109">
        <f>'Information Sheet-COMPLETE 1st'!B24</f>
        <v>0</v>
      </c>
      <c r="C17" s="2"/>
      <c r="D17" s="7">
        <f>Table215[[#This Row],[Employee''s Essential Occupation; update if required]]</f>
        <v>0</v>
      </c>
      <c r="E17" s="118">
        <f t="shared" si="2"/>
        <v>1</v>
      </c>
      <c r="F17" s="118">
        <f t="shared" si="2"/>
        <v>0</v>
      </c>
      <c r="G17" s="82"/>
      <c r="H17" s="116">
        <f>Table215[[#This Row],[Hourly Rate             (no less than $13.71, no more than $20.00); update if required]]</f>
        <v>0</v>
      </c>
      <c r="I17" s="84">
        <v>0</v>
      </c>
      <c r="J17" s="117">
        <f t="shared" si="3"/>
        <v>20</v>
      </c>
      <c r="K17" s="117" t="str">
        <f t="shared" si="0"/>
        <v>$4.00</v>
      </c>
      <c r="L17" s="133" t="str">
        <f t="shared" si="1"/>
        <v>0</v>
      </c>
      <c r="M17" s="109">
        <f>Table216[[#This Row],[Regular Worked Hours (Excludes OT and nonworked STAT)]]+Table215[[#This Row],[Hours to Date - Cannot Exceed 640]]</f>
        <v>0</v>
      </c>
    </row>
    <row r="18" spans="1:13" s="110" customFormat="1" ht="30.75" customHeight="1" x14ac:dyDescent="0.25">
      <c r="A18" s="115">
        <f>'Information Sheet-COMPLETE 1st'!A25</f>
        <v>0</v>
      </c>
      <c r="B18" s="109">
        <f>'Information Sheet-COMPLETE 1st'!B25</f>
        <v>0</v>
      </c>
      <c r="C18" s="2"/>
      <c r="D18" s="7">
        <f>Table215[[#This Row],[Employee''s Essential Occupation; update if required]]</f>
        <v>0</v>
      </c>
      <c r="E18" s="118">
        <f t="shared" si="2"/>
        <v>1</v>
      </c>
      <c r="F18" s="118">
        <f t="shared" si="2"/>
        <v>0</v>
      </c>
      <c r="G18" s="82"/>
      <c r="H18" s="116">
        <f>Table215[[#This Row],[Hourly Rate             (no less than $13.71, no more than $20.00); update if required]]</f>
        <v>0</v>
      </c>
      <c r="I18" s="84">
        <v>0</v>
      </c>
      <c r="J18" s="117">
        <f t="shared" si="3"/>
        <v>20</v>
      </c>
      <c r="K18" s="117" t="str">
        <f t="shared" si="0"/>
        <v>$4.00</v>
      </c>
      <c r="L18" s="133" t="str">
        <f t="shared" si="1"/>
        <v>0</v>
      </c>
      <c r="M18" s="109">
        <f>Table216[[#This Row],[Regular Worked Hours (Excludes OT and nonworked STAT)]]+Table215[[#This Row],[Hours to Date - Cannot Exceed 640]]</f>
        <v>0</v>
      </c>
    </row>
    <row r="19" spans="1:13" s="110" customFormat="1" ht="30.75" customHeight="1" x14ac:dyDescent="0.25">
      <c r="A19" s="115">
        <f>'Information Sheet-COMPLETE 1st'!A26</f>
        <v>0</v>
      </c>
      <c r="B19" s="109">
        <f>'Information Sheet-COMPLETE 1st'!B26</f>
        <v>0</v>
      </c>
      <c r="C19" s="2"/>
      <c r="D19" s="7">
        <f>Table215[[#This Row],[Employee''s Essential Occupation; update if required]]</f>
        <v>0</v>
      </c>
      <c r="E19" s="118">
        <f t="shared" si="2"/>
        <v>1</v>
      </c>
      <c r="F19" s="118">
        <f t="shared" si="2"/>
        <v>0</v>
      </c>
      <c r="G19" s="82"/>
      <c r="H19" s="116">
        <f>Table215[[#This Row],[Hourly Rate             (no less than $13.71, no more than $20.00); update if required]]</f>
        <v>0</v>
      </c>
      <c r="I19" s="84">
        <v>0</v>
      </c>
      <c r="J19" s="117">
        <f t="shared" si="3"/>
        <v>20</v>
      </c>
      <c r="K19" s="117" t="str">
        <f t="shared" si="0"/>
        <v>$4.00</v>
      </c>
      <c r="L19" s="133" t="str">
        <f t="shared" si="1"/>
        <v>0</v>
      </c>
      <c r="M19" s="109">
        <f>Table216[[#This Row],[Regular Worked Hours (Excludes OT and nonworked STAT)]]+Table215[[#This Row],[Hours to Date - Cannot Exceed 640]]</f>
        <v>0</v>
      </c>
    </row>
    <row r="20" spans="1:13" s="110" customFormat="1" ht="30.75" customHeight="1" x14ac:dyDescent="0.25">
      <c r="A20" s="115">
        <f>'Information Sheet-COMPLETE 1st'!A27</f>
        <v>0</v>
      </c>
      <c r="B20" s="109">
        <f>'Information Sheet-COMPLETE 1st'!B27</f>
        <v>0</v>
      </c>
      <c r="C20" s="2"/>
      <c r="D20" s="7">
        <f>Table215[[#This Row],[Employee''s Essential Occupation; update if required]]</f>
        <v>0</v>
      </c>
      <c r="E20" s="118">
        <f t="shared" si="2"/>
        <v>1</v>
      </c>
      <c r="F20" s="118">
        <f t="shared" si="2"/>
        <v>0</v>
      </c>
      <c r="G20" s="82"/>
      <c r="H20" s="116">
        <f>Table215[[#This Row],[Hourly Rate             (no less than $13.71, no more than $20.00); update if required]]</f>
        <v>0</v>
      </c>
      <c r="I20" s="84">
        <v>0</v>
      </c>
      <c r="J20" s="117">
        <f t="shared" si="3"/>
        <v>20</v>
      </c>
      <c r="K20" s="117" t="str">
        <f t="shared" si="0"/>
        <v>$4.00</v>
      </c>
      <c r="L20" s="133" t="str">
        <f t="shared" si="1"/>
        <v>0</v>
      </c>
      <c r="M20" s="109">
        <f>Table216[[#This Row],[Regular Worked Hours (Excludes OT and nonworked STAT)]]+Table215[[#This Row],[Hours to Date - Cannot Exceed 640]]</f>
        <v>0</v>
      </c>
    </row>
    <row r="21" spans="1:13" s="110" customFormat="1" ht="30.75" customHeight="1" x14ac:dyDescent="0.25">
      <c r="A21" s="115">
        <f>'Information Sheet-COMPLETE 1st'!A28</f>
        <v>0</v>
      </c>
      <c r="B21" s="109">
        <f>'Information Sheet-COMPLETE 1st'!B28</f>
        <v>0</v>
      </c>
      <c r="C21" s="2"/>
      <c r="D21" s="7">
        <f>Table215[[#This Row],[Employee''s Essential Occupation; update if required]]</f>
        <v>0</v>
      </c>
      <c r="E21" s="118">
        <f t="shared" si="2"/>
        <v>1</v>
      </c>
      <c r="F21" s="118">
        <f t="shared" si="2"/>
        <v>0</v>
      </c>
      <c r="G21" s="82"/>
      <c r="H21" s="116">
        <f>Table215[[#This Row],[Hourly Rate             (no less than $13.71, no more than $20.00); update if required]]</f>
        <v>0</v>
      </c>
      <c r="I21" s="84">
        <v>0</v>
      </c>
      <c r="J21" s="117">
        <f t="shared" si="3"/>
        <v>20</v>
      </c>
      <c r="K21" s="117" t="str">
        <f t="shared" si="0"/>
        <v>$4.00</v>
      </c>
      <c r="L21" s="133" t="str">
        <f t="shared" si="1"/>
        <v>0</v>
      </c>
      <c r="M21" s="109">
        <f>Table216[[#This Row],[Regular Worked Hours (Excludes OT and nonworked STAT)]]+Table215[[#This Row],[Hours to Date - Cannot Exceed 640]]</f>
        <v>0</v>
      </c>
    </row>
    <row r="22" spans="1:13" s="110" customFormat="1" ht="30.75" customHeight="1" x14ac:dyDescent="0.25">
      <c r="A22" s="115">
        <f>'Information Sheet-COMPLETE 1st'!A29</f>
        <v>0</v>
      </c>
      <c r="B22" s="109">
        <f>'Information Sheet-COMPLETE 1st'!B29</f>
        <v>0</v>
      </c>
      <c r="C22" s="2"/>
      <c r="D22" s="7">
        <f>Table215[[#This Row],[Employee''s Essential Occupation; update if required]]</f>
        <v>0</v>
      </c>
      <c r="E22" s="118">
        <f t="shared" si="2"/>
        <v>1</v>
      </c>
      <c r="F22" s="118">
        <f t="shared" si="2"/>
        <v>0</v>
      </c>
      <c r="G22" s="82"/>
      <c r="H22" s="116">
        <f>Table215[[#This Row],[Hourly Rate             (no less than $13.71, no more than $20.00); update if required]]</f>
        <v>0</v>
      </c>
      <c r="I22" s="84">
        <v>0</v>
      </c>
      <c r="J22" s="117">
        <f t="shared" si="3"/>
        <v>20</v>
      </c>
      <c r="K22" s="117" t="str">
        <f t="shared" si="0"/>
        <v>$4.00</v>
      </c>
      <c r="L22" s="133" t="str">
        <f t="shared" si="1"/>
        <v>0</v>
      </c>
      <c r="M22" s="109">
        <f>Table216[[#This Row],[Regular Worked Hours (Excludes OT and nonworked STAT)]]+Table215[[#This Row],[Hours to Date - Cannot Exceed 640]]</f>
        <v>0</v>
      </c>
    </row>
    <row r="23" spans="1:13" s="110" customFormat="1" ht="30.75" customHeight="1" x14ac:dyDescent="0.25">
      <c r="A23" s="115">
        <f>'Information Sheet-COMPLETE 1st'!A30</f>
        <v>0</v>
      </c>
      <c r="B23" s="109">
        <f>'Information Sheet-COMPLETE 1st'!B30</f>
        <v>0</v>
      </c>
      <c r="C23" s="2"/>
      <c r="D23" s="7">
        <f>Table215[[#This Row],[Employee''s Essential Occupation; update if required]]</f>
        <v>0</v>
      </c>
      <c r="E23" s="118">
        <f t="shared" ref="E23:F38" si="4">E22</f>
        <v>1</v>
      </c>
      <c r="F23" s="118">
        <f t="shared" si="4"/>
        <v>0</v>
      </c>
      <c r="G23" s="82"/>
      <c r="H23" s="116">
        <f>Table215[[#This Row],[Hourly Rate             (no less than $13.71, no more than $20.00); update if required]]</f>
        <v>0</v>
      </c>
      <c r="I23" s="84">
        <v>0</v>
      </c>
      <c r="J23" s="117">
        <f t="shared" si="3"/>
        <v>20</v>
      </c>
      <c r="K23" s="117" t="str">
        <f t="shared" si="0"/>
        <v>$4.00</v>
      </c>
      <c r="L23" s="133" t="str">
        <f t="shared" si="1"/>
        <v>0</v>
      </c>
      <c r="M23" s="109">
        <f>Table216[[#This Row],[Regular Worked Hours (Excludes OT and nonworked STAT)]]+Table215[[#This Row],[Hours to Date - Cannot Exceed 640]]</f>
        <v>0</v>
      </c>
    </row>
    <row r="24" spans="1:13" s="110" customFormat="1" ht="30.75" customHeight="1" x14ac:dyDescent="0.25">
      <c r="A24" s="115">
        <f>'Information Sheet-COMPLETE 1st'!A31</f>
        <v>0</v>
      </c>
      <c r="B24" s="109">
        <f>'Information Sheet-COMPLETE 1st'!B31</f>
        <v>0</v>
      </c>
      <c r="C24" s="2"/>
      <c r="D24" s="7">
        <f>Table215[[#This Row],[Employee''s Essential Occupation; update if required]]</f>
        <v>0</v>
      </c>
      <c r="E24" s="118">
        <f t="shared" si="4"/>
        <v>1</v>
      </c>
      <c r="F24" s="118">
        <f t="shared" si="4"/>
        <v>0</v>
      </c>
      <c r="G24" s="82"/>
      <c r="H24" s="116">
        <f>Table215[[#This Row],[Hourly Rate             (no less than $13.71, no more than $20.00); update if required]]</f>
        <v>0</v>
      </c>
      <c r="I24" s="84">
        <v>0</v>
      </c>
      <c r="J24" s="117">
        <f t="shared" si="3"/>
        <v>20</v>
      </c>
      <c r="K24" s="117" t="str">
        <f t="shared" si="0"/>
        <v>$4.00</v>
      </c>
      <c r="L24" s="133" t="str">
        <f t="shared" si="1"/>
        <v>0</v>
      </c>
      <c r="M24" s="109">
        <f>Table216[[#This Row],[Regular Worked Hours (Excludes OT and nonworked STAT)]]+Table215[[#This Row],[Hours to Date - Cannot Exceed 640]]</f>
        <v>0</v>
      </c>
    </row>
    <row r="25" spans="1:13" s="110" customFormat="1" ht="30.75" customHeight="1" x14ac:dyDescent="0.25">
      <c r="A25" s="115">
        <f>'Information Sheet-COMPLETE 1st'!A32</f>
        <v>0</v>
      </c>
      <c r="B25" s="109">
        <f>'Information Sheet-COMPLETE 1st'!B32</f>
        <v>0</v>
      </c>
      <c r="C25" s="2"/>
      <c r="D25" s="7">
        <f>Table215[[#This Row],[Employee''s Essential Occupation; update if required]]</f>
        <v>0</v>
      </c>
      <c r="E25" s="118">
        <f t="shared" si="4"/>
        <v>1</v>
      </c>
      <c r="F25" s="118">
        <f t="shared" si="4"/>
        <v>0</v>
      </c>
      <c r="G25" s="82"/>
      <c r="H25" s="116">
        <f>Table215[[#This Row],[Hourly Rate             (no less than $13.71, no more than $20.00); update if required]]</f>
        <v>0</v>
      </c>
      <c r="I25" s="84">
        <v>0</v>
      </c>
      <c r="J25" s="117">
        <f t="shared" si="3"/>
        <v>20</v>
      </c>
      <c r="K25" s="117" t="str">
        <f t="shared" si="0"/>
        <v>$4.00</v>
      </c>
      <c r="L25" s="133" t="str">
        <f t="shared" si="1"/>
        <v>0</v>
      </c>
      <c r="M25" s="109">
        <f>Table216[[#This Row],[Regular Worked Hours (Excludes OT and nonworked STAT)]]+Table215[[#This Row],[Hours to Date - Cannot Exceed 640]]</f>
        <v>0</v>
      </c>
    </row>
    <row r="26" spans="1:13" s="110" customFormat="1" ht="30.75" customHeight="1" x14ac:dyDescent="0.25">
      <c r="A26" s="115">
        <f>'Information Sheet-COMPLETE 1st'!A33</f>
        <v>0</v>
      </c>
      <c r="B26" s="109">
        <f>'Information Sheet-COMPLETE 1st'!B33</f>
        <v>0</v>
      </c>
      <c r="C26" s="2"/>
      <c r="D26" s="7">
        <f>Table215[[#This Row],[Employee''s Essential Occupation; update if required]]</f>
        <v>0</v>
      </c>
      <c r="E26" s="118">
        <f t="shared" si="4"/>
        <v>1</v>
      </c>
      <c r="F26" s="118">
        <f t="shared" si="4"/>
        <v>0</v>
      </c>
      <c r="G26" s="82"/>
      <c r="H26" s="116">
        <f>Table215[[#This Row],[Hourly Rate             (no less than $13.71, no more than $20.00); update if required]]</f>
        <v>0</v>
      </c>
      <c r="I26" s="84">
        <v>0</v>
      </c>
      <c r="J26" s="117">
        <f t="shared" si="3"/>
        <v>20</v>
      </c>
      <c r="K26" s="117" t="str">
        <f t="shared" si="0"/>
        <v>$4.00</v>
      </c>
      <c r="L26" s="133" t="str">
        <f t="shared" si="1"/>
        <v>0</v>
      </c>
      <c r="M26" s="109">
        <f>Table216[[#This Row],[Regular Worked Hours (Excludes OT and nonworked STAT)]]+Table215[[#This Row],[Hours to Date - Cannot Exceed 640]]</f>
        <v>0</v>
      </c>
    </row>
    <row r="27" spans="1:13" s="110" customFormat="1" ht="30.75" customHeight="1" x14ac:dyDescent="0.25">
      <c r="A27" s="115">
        <f>'Information Sheet-COMPLETE 1st'!A34</f>
        <v>0</v>
      </c>
      <c r="B27" s="109">
        <f>'Information Sheet-COMPLETE 1st'!B34</f>
        <v>0</v>
      </c>
      <c r="C27" s="2"/>
      <c r="D27" s="7">
        <f>Table215[[#This Row],[Employee''s Essential Occupation; update if required]]</f>
        <v>0</v>
      </c>
      <c r="E27" s="118">
        <f t="shared" si="4"/>
        <v>1</v>
      </c>
      <c r="F27" s="118">
        <f t="shared" si="4"/>
        <v>0</v>
      </c>
      <c r="G27" s="82"/>
      <c r="H27" s="116">
        <f>Table215[[#This Row],[Hourly Rate             (no less than $13.71, no more than $20.00); update if required]]</f>
        <v>0</v>
      </c>
      <c r="I27" s="84">
        <v>0</v>
      </c>
      <c r="J27" s="117">
        <f t="shared" si="3"/>
        <v>20</v>
      </c>
      <c r="K27" s="117" t="str">
        <f t="shared" si="0"/>
        <v>$4.00</v>
      </c>
      <c r="L27" s="133" t="str">
        <f t="shared" si="1"/>
        <v>0</v>
      </c>
      <c r="M27" s="109">
        <f>Table216[[#This Row],[Regular Worked Hours (Excludes OT and nonworked STAT)]]+Table215[[#This Row],[Hours to Date - Cannot Exceed 640]]</f>
        <v>0</v>
      </c>
    </row>
    <row r="28" spans="1:13" s="110" customFormat="1" ht="30.75" customHeight="1" x14ac:dyDescent="0.25">
      <c r="A28" s="115">
        <f>'Information Sheet-COMPLETE 1st'!A35</f>
        <v>0</v>
      </c>
      <c r="B28" s="109">
        <f>'Information Sheet-COMPLETE 1st'!B35</f>
        <v>0</v>
      </c>
      <c r="C28" s="2"/>
      <c r="D28" s="7">
        <f>Table215[[#This Row],[Employee''s Essential Occupation; update if required]]</f>
        <v>0</v>
      </c>
      <c r="E28" s="118">
        <f t="shared" si="4"/>
        <v>1</v>
      </c>
      <c r="F28" s="118">
        <f t="shared" si="4"/>
        <v>0</v>
      </c>
      <c r="G28" s="82"/>
      <c r="H28" s="116">
        <f>Table215[[#This Row],[Hourly Rate             (no less than $13.71, no more than $20.00); update if required]]</f>
        <v>0</v>
      </c>
      <c r="I28" s="84">
        <v>0</v>
      </c>
      <c r="J28" s="117">
        <f t="shared" si="3"/>
        <v>20</v>
      </c>
      <c r="K28" s="117" t="str">
        <f t="shared" si="0"/>
        <v>$4.00</v>
      </c>
      <c r="L28" s="133" t="str">
        <f t="shared" si="1"/>
        <v>0</v>
      </c>
      <c r="M28" s="109">
        <f>Table216[[#This Row],[Regular Worked Hours (Excludes OT and nonworked STAT)]]+Table215[[#This Row],[Hours to Date - Cannot Exceed 640]]</f>
        <v>0</v>
      </c>
    </row>
    <row r="29" spans="1:13" s="110" customFormat="1" ht="30.75" customHeight="1" x14ac:dyDescent="0.25">
      <c r="A29" s="115">
        <f>'Information Sheet-COMPLETE 1st'!A36</f>
        <v>0</v>
      </c>
      <c r="B29" s="109">
        <f>'Information Sheet-COMPLETE 1st'!B36</f>
        <v>0</v>
      </c>
      <c r="C29" s="2"/>
      <c r="D29" s="7">
        <f>Table215[[#This Row],[Employee''s Essential Occupation; update if required]]</f>
        <v>0</v>
      </c>
      <c r="E29" s="118">
        <f t="shared" si="4"/>
        <v>1</v>
      </c>
      <c r="F29" s="118">
        <f t="shared" si="4"/>
        <v>0</v>
      </c>
      <c r="G29" s="82"/>
      <c r="H29" s="116">
        <f>Table215[[#This Row],[Hourly Rate             (no less than $13.71, no more than $20.00); update if required]]</f>
        <v>0</v>
      </c>
      <c r="I29" s="84">
        <v>0</v>
      </c>
      <c r="J29" s="117">
        <f t="shared" si="3"/>
        <v>20</v>
      </c>
      <c r="K29" s="117" t="str">
        <f t="shared" si="0"/>
        <v>$4.00</v>
      </c>
      <c r="L29" s="133" t="str">
        <f t="shared" si="1"/>
        <v>0</v>
      </c>
      <c r="M29" s="109">
        <f>Table216[[#This Row],[Regular Worked Hours (Excludes OT and nonworked STAT)]]+Table215[[#This Row],[Hours to Date - Cannot Exceed 640]]</f>
        <v>0</v>
      </c>
    </row>
    <row r="30" spans="1:13" s="110" customFormat="1" ht="30.75" customHeight="1" x14ac:dyDescent="0.25">
      <c r="A30" s="115">
        <f>'Information Sheet-COMPLETE 1st'!A37</f>
        <v>0</v>
      </c>
      <c r="B30" s="109">
        <f>'Information Sheet-COMPLETE 1st'!B37</f>
        <v>0</v>
      </c>
      <c r="C30" s="2"/>
      <c r="D30" s="7">
        <f>Table215[[#This Row],[Employee''s Essential Occupation; update if required]]</f>
        <v>0</v>
      </c>
      <c r="E30" s="118">
        <f t="shared" si="4"/>
        <v>1</v>
      </c>
      <c r="F30" s="118">
        <f t="shared" si="4"/>
        <v>0</v>
      </c>
      <c r="G30" s="82"/>
      <c r="H30" s="116">
        <f>Table215[[#This Row],[Hourly Rate             (no less than $13.71, no more than $20.00); update if required]]</f>
        <v>0</v>
      </c>
      <c r="I30" s="84">
        <v>0</v>
      </c>
      <c r="J30" s="117">
        <f t="shared" si="3"/>
        <v>20</v>
      </c>
      <c r="K30" s="117" t="str">
        <f t="shared" si="0"/>
        <v>$4.00</v>
      </c>
      <c r="L30" s="133" t="str">
        <f t="shared" si="1"/>
        <v>0</v>
      </c>
      <c r="M30" s="109">
        <f>Table216[[#This Row],[Regular Worked Hours (Excludes OT and nonworked STAT)]]+Table215[[#This Row],[Hours to Date - Cannot Exceed 640]]</f>
        <v>0</v>
      </c>
    </row>
    <row r="31" spans="1:13" s="110" customFormat="1" ht="30.75" customHeight="1" x14ac:dyDescent="0.25">
      <c r="A31" s="115">
        <f>'Information Sheet-COMPLETE 1st'!A38</f>
        <v>0</v>
      </c>
      <c r="B31" s="109">
        <f>'Information Sheet-COMPLETE 1st'!B38</f>
        <v>0</v>
      </c>
      <c r="C31" s="2"/>
      <c r="D31" s="7">
        <f>Table215[[#This Row],[Employee''s Essential Occupation; update if required]]</f>
        <v>0</v>
      </c>
      <c r="E31" s="118">
        <f t="shared" si="4"/>
        <v>1</v>
      </c>
      <c r="F31" s="118">
        <f t="shared" si="4"/>
        <v>0</v>
      </c>
      <c r="G31" s="82"/>
      <c r="H31" s="116">
        <f>Table215[[#This Row],[Hourly Rate             (no less than $13.71, no more than $20.00); update if required]]</f>
        <v>0</v>
      </c>
      <c r="I31" s="84">
        <v>0</v>
      </c>
      <c r="J31" s="117">
        <f t="shared" si="3"/>
        <v>20</v>
      </c>
      <c r="K31" s="117" t="str">
        <f t="shared" si="0"/>
        <v>$4.00</v>
      </c>
      <c r="L31" s="133" t="str">
        <f t="shared" si="1"/>
        <v>0</v>
      </c>
      <c r="M31" s="109">
        <f>Table216[[#This Row],[Regular Worked Hours (Excludes OT and nonworked STAT)]]+Table215[[#This Row],[Hours to Date - Cannot Exceed 640]]</f>
        <v>0</v>
      </c>
    </row>
    <row r="32" spans="1:13" s="110" customFormat="1" ht="30.75" customHeight="1" x14ac:dyDescent="0.25">
      <c r="A32" s="115">
        <f>'Information Sheet-COMPLETE 1st'!A39</f>
        <v>0</v>
      </c>
      <c r="B32" s="109">
        <f>'Information Sheet-COMPLETE 1st'!B39</f>
        <v>0</v>
      </c>
      <c r="C32" s="2"/>
      <c r="D32" s="7">
        <f>Table215[[#This Row],[Employee''s Essential Occupation; update if required]]</f>
        <v>0</v>
      </c>
      <c r="E32" s="118">
        <f t="shared" si="4"/>
        <v>1</v>
      </c>
      <c r="F32" s="118">
        <f t="shared" si="4"/>
        <v>0</v>
      </c>
      <c r="G32" s="82"/>
      <c r="H32" s="116">
        <f>Table215[[#This Row],[Hourly Rate             (no less than $13.71, no more than $20.00); update if required]]</f>
        <v>0</v>
      </c>
      <c r="I32" s="84">
        <v>0</v>
      </c>
      <c r="J32" s="117">
        <f t="shared" si="3"/>
        <v>20</v>
      </c>
      <c r="K32" s="117" t="str">
        <f t="shared" si="0"/>
        <v>$4.00</v>
      </c>
      <c r="L32" s="133" t="str">
        <f t="shared" si="1"/>
        <v>0</v>
      </c>
      <c r="M32" s="109">
        <f>Table216[[#This Row],[Regular Worked Hours (Excludes OT and nonworked STAT)]]+Table215[[#This Row],[Hours to Date - Cannot Exceed 640]]</f>
        <v>0</v>
      </c>
    </row>
    <row r="33" spans="1:13" s="110" customFormat="1" ht="30.75" customHeight="1" x14ac:dyDescent="0.25">
      <c r="A33" s="115">
        <f>'Information Sheet-COMPLETE 1st'!A40</f>
        <v>0</v>
      </c>
      <c r="B33" s="109">
        <f>'Information Sheet-COMPLETE 1st'!B40</f>
        <v>0</v>
      </c>
      <c r="C33" s="2"/>
      <c r="D33" s="7">
        <f>Table215[[#This Row],[Employee''s Essential Occupation; update if required]]</f>
        <v>0</v>
      </c>
      <c r="E33" s="118">
        <f t="shared" si="4"/>
        <v>1</v>
      </c>
      <c r="F33" s="118">
        <f t="shared" si="4"/>
        <v>0</v>
      </c>
      <c r="G33" s="82"/>
      <c r="H33" s="116">
        <f>Table215[[#This Row],[Hourly Rate             (no less than $13.71, no more than $20.00); update if required]]</f>
        <v>0</v>
      </c>
      <c r="I33" s="84">
        <v>0</v>
      </c>
      <c r="J33" s="117">
        <f t="shared" si="3"/>
        <v>20</v>
      </c>
      <c r="K33" s="117" t="str">
        <f t="shared" si="0"/>
        <v>$4.00</v>
      </c>
      <c r="L33" s="133" t="str">
        <f t="shared" si="1"/>
        <v>0</v>
      </c>
      <c r="M33" s="109">
        <f>Table216[[#This Row],[Regular Worked Hours (Excludes OT and nonworked STAT)]]+Table215[[#This Row],[Hours to Date - Cannot Exceed 640]]</f>
        <v>0</v>
      </c>
    </row>
    <row r="34" spans="1:13" s="110" customFormat="1" ht="30.75" customHeight="1" x14ac:dyDescent="0.25">
      <c r="A34" s="115">
        <f>'Information Sheet-COMPLETE 1st'!A41</f>
        <v>0</v>
      </c>
      <c r="B34" s="109">
        <f>'Information Sheet-COMPLETE 1st'!B41</f>
        <v>0</v>
      </c>
      <c r="C34" s="2"/>
      <c r="D34" s="7">
        <f>Table215[[#This Row],[Employee''s Essential Occupation; update if required]]</f>
        <v>0</v>
      </c>
      <c r="E34" s="118">
        <f t="shared" si="4"/>
        <v>1</v>
      </c>
      <c r="F34" s="118">
        <f t="shared" si="4"/>
        <v>0</v>
      </c>
      <c r="G34" s="82"/>
      <c r="H34" s="116">
        <f>Table215[[#This Row],[Hourly Rate             (no less than $13.71, no more than $20.00); update if required]]</f>
        <v>0</v>
      </c>
      <c r="I34" s="84">
        <v>0</v>
      </c>
      <c r="J34" s="117">
        <f t="shared" si="3"/>
        <v>20</v>
      </c>
      <c r="K34" s="117" t="str">
        <f t="shared" si="0"/>
        <v>$4.00</v>
      </c>
      <c r="L34" s="133" t="str">
        <f t="shared" si="1"/>
        <v>0</v>
      </c>
      <c r="M34" s="109">
        <f>Table216[[#This Row],[Regular Worked Hours (Excludes OT and nonworked STAT)]]+Table215[[#This Row],[Hours to Date - Cannot Exceed 640]]</f>
        <v>0</v>
      </c>
    </row>
    <row r="35" spans="1:13" s="110" customFormat="1" ht="30.75" customHeight="1" x14ac:dyDescent="0.25">
      <c r="A35" s="115">
        <f>'Information Sheet-COMPLETE 1st'!A42</f>
        <v>0</v>
      </c>
      <c r="B35" s="109">
        <f>'Information Sheet-COMPLETE 1st'!B42</f>
        <v>0</v>
      </c>
      <c r="C35" s="2"/>
      <c r="D35" s="7">
        <f>Table215[[#This Row],[Employee''s Essential Occupation; update if required]]</f>
        <v>0</v>
      </c>
      <c r="E35" s="118">
        <f t="shared" si="4"/>
        <v>1</v>
      </c>
      <c r="F35" s="118">
        <f t="shared" si="4"/>
        <v>0</v>
      </c>
      <c r="G35" s="82"/>
      <c r="H35" s="116">
        <f>Table215[[#This Row],[Hourly Rate             (no less than $13.71, no more than $20.00); update if required]]</f>
        <v>0</v>
      </c>
      <c r="I35" s="84">
        <v>0</v>
      </c>
      <c r="J35" s="117">
        <f t="shared" si="3"/>
        <v>20</v>
      </c>
      <c r="K35" s="117" t="str">
        <f t="shared" si="0"/>
        <v>$4.00</v>
      </c>
      <c r="L35" s="133" t="str">
        <f t="shared" si="1"/>
        <v>0</v>
      </c>
      <c r="M35" s="109">
        <f>Table216[[#This Row],[Regular Worked Hours (Excludes OT and nonworked STAT)]]+Table215[[#This Row],[Hours to Date - Cannot Exceed 640]]</f>
        <v>0</v>
      </c>
    </row>
    <row r="36" spans="1:13" s="110" customFormat="1" ht="30.75" customHeight="1" x14ac:dyDescent="0.25">
      <c r="A36" s="115">
        <f>'Information Sheet-COMPLETE 1st'!A43</f>
        <v>0</v>
      </c>
      <c r="B36" s="109">
        <f>'Information Sheet-COMPLETE 1st'!B43</f>
        <v>0</v>
      </c>
      <c r="C36" s="2"/>
      <c r="D36" s="7">
        <f>Table215[[#This Row],[Employee''s Essential Occupation; update if required]]</f>
        <v>0</v>
      </c>
      <c r="E36" s="118">
        <f t="shared" si="4"/>
        <v>1</v>
      </c>
      <c r="F36" s="118">
        <f t="shared" si="4"/>
        <v>0</v>
      </c>
      <c r="G36" s="82"/>
      <c r="H36" s="116">
        <f>Table215[[#This Row],[Hourly Rate             (no less than $13.71, no more than $20.00); update if required]]</f>
        <v>0</v>
      </c>
      <c r="I36" s="84">
        <v>0</v>
      </c>
      <c r="J36" s="117">
        <f t="shared" si="3"/>
        <v>20</v>
      </c>
      <c r="K36" s="117" t="str">
        <f t="shared" si="0"/>
        <v>$4.00</v>
      </c>
      <c r="L36" s="133" t="str">
        <f t="shared" si="1"/>
        <v>0</v>
      </c>
      <c r="M36" s="109">
        <f>Table216[[#This Row],[Regular Worked Hours (Excludes OT and nonworked STAT)]]+Table215[[#This Row],[Hours to Date - Cannot Exceed 640]]</f>
        <v>0</v>
      </c>
    </row>
    <row r="37" spans="1:13" s="110" customFormat="1" ht="30.75" customHeight="1" x14ac:dyDescent="0.25">
      <c r="A37" s="115">
        <f>'Information Sheet-COMPLETE 1st'!A44</f>
        <v>0</v>
      </c>
      <c r="B37" s="109">
        <f>'Information Sheet-COMPLETE 1st'!B44</f>
        <v>0</v>
      </c>
      <c r="C37" s="2"/>
      <c r="D37" s="7">
        <f>Table215[[#This Row],[Employee''s Essential Occupation; update if required]]</f>
        <v>0</v>
      </c>
      <c r="E37" s="118">
        <f t="shared" si="4"/>
        <v>1</v>
      </c>
      <c r="F37" s="118">
        <f t="shared" si="4"/>
        <v>0</v>
      </c>
      <c r="G37" s="82"/>
      <c r="H37" s="116">
        <f>Table215[[#This Row],[Hourly Rate             (no less than $13.71, no more than $20.00); update if required]]</f>
        <v>0</v>
      </c>
      <c r="I37" s="84">
        <v>0</v>
      </c>
      <c r="J37" s="117">
        <f t="shared" si="3"/>
        <v>20</v>
      </c>
      <c r="K37" s="117" t="str">
        <f t="shared" si="0"/>
        <v>$4.00</v>
      </c>
      <c r="L37" s="133" t="str">
        <f t="shared" si="1"/>
        <v>0</v>
      </c>
      <c r="M37" s="109">
        <f>Table216[[#This Row],[Regular Worked Hours (Excludes OT and nonworked STAT)]]+Table215[[#This Row],[Hours to Date - Cannot Exceed 640]]</f>
        <v>0</v>
      </c>
    </row>
    <row r="38" spans="1:13" s="110" customFormat="1" ht="30.75" customHeight="1" x14ac:dyDescent="0.25">
      <c r="A38" s="115">
        <f>'Information Sheet-COMPLETE 1st'!A45</f>
        <v>0</v>
      </c>
      <c r="B38" s="109">
        <f>'Information Sheet-COMPLETE 1st'!B45</f>
        <v>0</v>
      </c>
      <c r="C38" s="2"/>
      <c r="D38" s="7">
        <f>Table215[[#This Row],[Employee''s Essential Occupation; update if required]]</f>
        <v>0</v>
      </c>
      <c r="E38" s="118">
        <f t="shared" si="4"/>
        <v>1</v>
      </c>
      <c r="F38" s="118">
        <f t="shared" si="4"/>
        <v>0</v>
      </c>
      <c r="G38" s="82"/>
      <c r="H38" s="116">
        <f>Table215[[#This Row],[Hourly Rate             (no less than $13.71, no more than $20.00); update if required]]</f>
        <v>0</v>
      </c>
      <c r="I38" s="84">
        <v>0</v>
      </c>
      <c r="J38" s="117">
        <f t="shared" si="3"/>
        <v>20</v>
      </c>
      <c r="K38" s="117" t="str">
        <f t="shared" ref="K38:K69" si="5">IF(AND(J38&lt;=3.99,L45&gt;(-100)),J38,"$4.00")</f>
        <v>$4.00</v>
      </c>
      <c r="L38" s="133" t="str">
        <f t="shared" ref="L38:L69" si="6">IF(OR(H38&gt;19.99,H38&lt;13.71),"0",I38*K38)</f>
        <v>0</v>
      </c>
      <c r="M38" s="109">
        <f>Table216[[#This Row],[Regular Worked Hours (Excludes OT and nonworked STAT)]]+Table215[[#This Row],[Hours to Date - Cannot Exceed 640]]</f>
        <v>0</v>
      </c>
    </row>
    <row r="39" spans="1:13" s="110" customFormat="1" ht="30.75" customHeight="1" x14ac:dyDescent="0.25">
      <c r="A39" s="115">
        <f>'Information Sheet-COMPLETE 1st'!A46</f>
        <v>0</v>
      </c>
      <c r="B39" s="109">
        <f>'Information Sheet-COMPLETE 1st'!B46</f>
        <v>0</v>
      </c>
      <c r="C39" s="2"/>
      <c r="D39" s="7">
        <f>Table215[[#This Row],[Employee''s Essential Occupation; update if required]]</f>
        <v>0</v>
      </c>
      <c r="E39" s="118">
        <f t="shared" ref="E39:F54" si="7">E38</f>
        <v>1</v>
      </c>
      <c r="F39" s="118">
        <f t="shared" si="7"/>
        <v>0</v>
      </c>
      <c r="G39" s="82"/>
      <c r="H39" s="116">
        <f>Table215[[#This Row],[Hourly Rate             (no less than $13.71, no more than $20.00); update if required]]</f>
        <v>0</v>
      </c>
      <c r="I39" s="84">
        <v>0</v>
      </c>
      <c r="J39" s="117">
        <f t="shared" si="3"/>
        <v>20</v>
      </c>
      <c r="K39" s="117" t="str">
        <f t="shared" si="5"/>
        <v>$4.00</v>
      </c>
      <c r="L39" s="133" t="str">
        <f t="shared" si="6"/>
        <v>0</v>
      </c>
      <c r="M39" s="109">
        <f>Table216[[#This Row],[Regular Worked Hours (Excludes OT and nonworked STAT)]]+Table215[[#This Row],[Hours to Date - Cannot Exceed 640]]</f>
        <v>0</v>
      </c>
    </row>
    <row r="40" spans="1:13" s="110" customFormat="1" ht="30.75" customHeight="1" x14ac:dyDescent="0.25">
      <c r="A40" s="115">
        <f>'Information Sheet-COMPLETE 1st'!A47</f>
        <v>0</v>
      </c>
      <c r="B40" s="109">
        <f>'Information Sheet-COMPLETE 1st'!B47</f>
        <v>0</v>
      </c>
      <c r="C40" s="2"/>
      <c r="D40" s="7">
        <f>Table215[[#This Row],[Employee''s Essential Occupation; update if required]]</f>
        <v>0</v>
      </c>
      <c r="E40" s="118">
        <f t="shared" si="7"/>
        <v>1</v>
      </c>
      <c r="F40" s="118">
        <f t="shared" si="7"/>
        <v>0</v>
      </c>
      <c r="G40" s="82"/>
      <c r="H40" s="116">
        <f>Table215[[#This Row],[Hourly Rate             (no less than $13.71, no more than $20.00); update if required]]</f>
        <v>0</v>
      </c>
      <c r="I40" s="84">
        <v>0</v>
      </c>
      <c r="J40" s="117">
        <f t="shared" si="3"/>
        <v>20</v>
      </c>
      <c r="K40" s="117" t="str">
        <f t="shared" si="5"/>
        <v>$4.00</v>
      </c>
      <c r="L40" s="133" t="str">
        <f t="shared" si="6"/>
        <v>0</v>
      </c>
      <c r="M40" s="109">
        <f>Table216[[#This Row],[Regular Worked Hours (Excludes OT and nonworked STAT)]]+Table215[[#This Row],[Hours to Date - Cannot Exceed 640]]</f>
        <v>0</v>
      </c>
    </row>
    <row r="41" spans="1:13" s="110" customFormat="1" ht="30.75" customHeight="1" x14ac:dyDescent="0.25">
      <c r="A41" s="115">
        <f>'Information Sheet-COMPLETE 1st'!A48</f>
        <v>0</v>
      </c>
      <c r="B41" s="109">
        <f>'Information Sheet-COMPLETE 1st'!B48</f>
        <v>0</v>
      </c>
      <c r="C41" s="2"/>
      <c r="D41" s="7">
        <f>Table215[[#This Row],[Employee''s Essential Occupation; update if required]]</f>
        <v>0</v>
      </c>
      <c r="E41" s="118">
        <f t="shared" si="7"/>
        <v>1</v>
      </c>
      <c r="F41" s="118">
        <f t="shared" si="7"/>
        <v>0</v>
      </c>
      <c r="G41" s="82"/>
      <c r="H41" s="116">
        <f>Table215[[#This Row],[Hourly Rate             (no less than $13.71, no more than $20.00); update if required]]</f>
        <v>0</v>
      </c>
      <c r="I41" s="84">
        <v>0</v>
      </c>
      <c r="J41" s="117">
        <f t="shared" si="3"/>
        <v>20</v>
      </c>
      <c r="K41" s="117" t="str">
        <f t="shared" si="5"/>
        <v>$4.00</v>
      </c>
      <c r="L41" s="133" t="str">
        <f t="shared" si="6"/>
        <v>0</v>
      </c>
      <c r="M41" s="109">
        <f>Table216[[#This Row],[Regular Worked Hours (Excludes OT and nonworked STAT)]]+Table215[[#This Row],[Hours to Date - Cannot Exceed 640]]</f>
        <v>0</v>
      </c>
    </row>
    <row r="42" spans="1:13" s="110" customFormat="1" ht="30.75" customHeight="1" x14ac:dyDescent="0.25">
      <c r="A42" s="115">
        <f>'Information Sheet-COMPLETE 1st'!A49</f>
        <v>0</v>
      </c>
      <c r="B42" s="109">
        <f>'Information Sheet-COMPLETE 1st'!B49</f>
        <v>0</v>
      </c>
      <c r="C42" s="2"/>
      <c r="D42" s="7">
        <f>Table215[[#This Row],[Employee''s Essential Occupation; update if required]]</f>
        <v>0</v>
      </c>
      <c r="E42" s="118">
        <f t="shared" si="7"/>
        <v>1</v>
      </c>
      <c r="F42" s="118">
        <f t="shared" si="7"/>
        <v>0</v>
      </c>
      <c r="G42" s="82"/>
      <c r="H42" s="116">
        <f>Table215[[#This Row],[Hourly Rate             (no less than $13.71, no more than $20.00); update if required]]</f>
        <v>0</v>
      </c>
      <c r="I42" s="84">
        <v>0</v>
      </c>
      <c r="J42" s="117">
        <f t="shared" si="3"/>
        <v>20</v>
      </c>
      <c r="K42" s="117" t="str">
        <f t="shared" si="5"/>
        <v>$4.00</v>
      </c>
      <c r="L42" s="133" t="str">
        <f t="shared" si="6"/>
        <v>0</v>
      </c>
      <c r="M42" s="109">
        <f>Table216[[#This Row],[Regular Worked Hours (Excludes OT and nonworked STAT)]]+Table215[[#This Row],[Hours to Date - Cannot Exceed 640]]</f>
        <v>0</v>
      </c>
    </row>
    <row r="43" spans="1:13" s="110" customFormat="1" ht="30.75" customHeight="1" x14ac:dyDescent="0.25">
      <c r="A43" s="115">
        <f>'Information Sheet-COMPLETE 1st'!A50</f>
        <v>0</v>
      </c>
      <c r="B43" s="109">
        <f>'Information Sheet-COMPLETE 1st'!B50</f>
        <v>0</v>
      </c>
      <c r="C43" s="2"/>
      <c r="D43" s="7">
        <f>Table215[[#This Row],[Employee''s Essential Occupation; update if required]]</f>
        <v>0</v>
      </c>
      <c r="E43" s="118">
        <f t="shared" si="7"/>
        <v>1</v>
      </c>
      <c r="F43" s="118">
        <f t="shared" si="7"/>
        <v>0</v>
      </c>
      <c r="G43" s="82"/>
      <c r="H43" s="116">
        <f>Table215[[#This Row],[Hourly Rate             (no less than $13.71, no more than $20.00); update if required]]</f>
        <v>0</v>
      </c>
      <c r="I43" s="84">
        <v>0</v>
      </c>
      <c r="J43" s="117">
        <f t="shared" si="3"/>
        <v>20</v>
      </c>
      <c r="K43" s="117" t="str">
        <f t="shared" si="5"/>
        <v>$4.00</v>
      </c>
      <c r="L43" s="133" t="str">
        <f t="shared" si="6"/>
        <v>0</v>
      </c>
      <c r="M43" s="109">
        <f>Table216[[#This Row],[Regular Worked Hours (Excludes OT and nonworked STAT)]]+Table215[[#This Row],[Hours to Date - Cannot Exceed 640]]</f>
        <v>0</v>
      </c>
    </row>
    <row r="44" spans="1:13" s="110" customFormat="1" ht="30.75" customHeight="1" x14ac:dyDescent="0.25">
      <c r="A44" s="115">
        <f>'Information Sheet-COMPLETE 1st'!A51</f>
        <v>0</v>
      </c>
      <c r="B44" s="109">
        <f>'Information Sheet-COMPLETE 1st'!B51</f>
        <v>0</v>
      </c>
      <c r="C44" s="2"/>
      <c r="D44" s="7">
        <f>Table215[[#This Row],[Employee''s Essential Occupation; update if required]]</f>
        <v>0</v>
      </c>
      <c r="E44" s="118">
        <f t="shared" si="7"/>
        <v>1</v>
      </c>
      <c r="F44" s="118">
        <f t="shared" si="7"/>
        <v>0</v>
      </c>
      <c r="G44" s="82"/>
      <c r="H44" s="116">
        <f>Table215[[#This Row],[Hourly Rate             (no less than $13.71, no more than $20.00); update if required]]</f>
        <v>0</v>
      </c>
      <c r="I44" s="84">
        <v>0</v>
      </c>
      <c r="J44" s="117">
        <f t="shared" si="3"/>
        <v>20</v>
      </c>
      <c r="K44" s="117" t="str">
        <f t="shared" si="5"/>
        <v>$4.00</v>
      </c>
      <c r="L44" s="133" t="str">
        <f t="shared" si="6"/>
        <v>0</v>
      </c>
      <c r="M44" s="109">
        <f>Table216[[#This Row],[Regular Worked Hours (Excludes OT and nonworked STAT)]]+Table215[[#This Row],[Hours to Date - Cannot Exceed 640]]</f>
        <v>0</v>
      </c>
    </row>
    <row r="45" spans="1:13" s="110" customFormat="1" ht="30.75" customHeight="1" x14ac:dyDescent="0.25">
      <c r="A45" s="115">
        <f>'Information Sheet-COMPLETE 1st'!A52</f>
        <v>0</v>
      </c>
      <c r="B45" s="109">
        <f>'Information Sheet-COMPLETE 1st'!B52</f>
        <v>0</v>
      </c>
      <c r="C45" s="2"/>
      <c r="D45" s="7">
        <f>Table215[[#This Row],[Employee''s Essential Occupation; update if required]]</f>
        <v>0</v>
      </c>
      <c r="E45" s="118">
        <f t="shared" si="7"/>
        <v>1</v>
      </c>
      <c r="F45" s="118">
        <f t="shared" si="7"/>
        <v>0</v>
      </c>
      <c r="G45" s="82"/>
      <c r="H45" s="116">
        <f>Table215[[#This Row],[Hourly Rate             (no less than $13.71, no more than $20.00); update if required]]</f>
        <v>0</v>
      </c>
      <c r="I45" s="84">
        <v>0</v>
      </c>
      <c r="J45" s="117">
        <f t="shared" si="3"/>
        <v>20</v>
      </c>
      <c r="K45" s="117" t="str">
        <f t="shared" si="5"/>
        <v>$4.00</v>
      </c>
      <c r="L45" s="133" t="str">
        <f t="shared" si="6"/>
        <v>0</v>
      </c>
      <c r="M45" s="109">
        <f>Table216[[#This Row],[Regular Worked Hours (Excludes OT and nonworked STAT)]]+Table215[[#This Row],[Hours to Date - Cannot Exceed 640]]</f>
        <v>0</v>
      </c>
    </row>
    <row r="46" spans="1:13" s="110" customFormat="1" ht="30.75" customHeight="1" x14ac:dyDescent="0.25">
      <c r="A46" s="115">
        <f>'Information Sheet-COMPLETE 1st'!A53</f>
        <v>0</v>
      </c>
      <c r="B46" s="109">
        <f>'Information Sheet-COMPLETE 1st'!B53</f>
        <v>0</v>
      </c>
      <c r="C46" s="2"/>
      <c r="D46" s="7">
        <f>Table215[[#This Row],[Employee''s Essential Occupation; update if required]]</f>
        <v>0</v>
      </c>
      <c r="E46" s="118">
        <f t="shared" si="7"/>
        <v>1</v>
      </c>
      <c r="F46" s="118">
        <f t="shared" si="7"/>
        <v>0</v>
      </c>
      <c r="G46" s="82"/>
      <c r="H46" s="116">
        <f>Table215[[#This Row],[Hourly Rate             (no less than $13.71, no more than $20.00); update if required]]</f>
        <v>0</v>
      </c>
      <c r="I46" s="84">
        <v>0</v>
      </c>
      <c r="J46" s="117">
        <f t="shared" si="3"/>
        <v>20</v>
      </c>
      <c r="K46" s="117" t="str">
        <f t="shared" si="5"/>
        <v>$4.00</v>
      </c>
      <c r="L46" s="133" t="str">
        <f t="shared" si="6"/>
        <v>0</v>
      </c>
      <c r="M46" s="109">
        <f>Table216[[#This Row],[Regular Worked Hours (Excludes OT and nonworked STAT)]]+Table215[[#This Row],[Hours to Date - Cannot Exceed 640]]</f>
        <v>0</v>
      </c>
    </row>
    <row r="47" spans="1:13" s="110" customFormat="1" ht="30.75" customHeight="1" x14ac:dyDescent="0.25">
      <c r="A47" s="115">
        <f>'Information Sheet-COMPLETE 1st'!A54</f>
        <v>0</v>
      </c>
      <c r="B47" s="109">
        <f>'Information Sheet-COMPLETE 1st'!B54</f>
        <v>0</v>
      </c>
      <c r="C47" s="2"/>
      <c r="D47" s="7">
        <f>Table215[[#This Row],[Employee''s Essential Occupation; update if required]]</f>
        <v>0</v>
      </c>
      <c r="E47" s="118">
        <f t="shared" si="7"/>
        <v>1</v>
      </c>
      <c r="F47" s="118">
        <f t="shared" si="7"/>
        <v>0</v>
      </c>
      <c r="G47" s="82"/>
      <c r="H47" s="116">
        <f>Table215[[#This Row],[Hourly Rate             (no less than $13.71, no more than $20.00); update if required]]</f>
        <v>0</v>
      </c>
      <c r="I47" s="84">
        <v>0</v>
      </c>
      <c r="J47" s="117">
        <f t="shared" si="3"/>
        <v>20</v>
      </c>
      <c r="K47" s="117" t="str">
        <f t="shared" si="5"/>
        <v>$4.00</v>
      </c>
      <c r="L47" s="133" t="str">
        <f t="shared" si="6"/>
        <v>0</v>
      </c>
      <c r="M47" s="109">
        <f>Table216[[#This Row],[Regular Worked Hours (Excludes OT and nonworked STAT)]]+Table215[[#This Row],[Hours to Date - Cannot Exceed 640]]</f>
        <v>0</v>
      </c>
    </row>
    <row r="48" spans="1:13" s="110" customFormat="1" ht="30.75" customHeight="1" x14ac:dyDescent="0.25">
      <c r="A48" s="115">
        <f>'Information Sheet-COMPLETE 1st'!A55</f>
        <v>0</v>
      </c>
      <c r="B48" s="109">
        <f>'Information Sheet-COMPLETE 1st'!B55</f>
        <v>0</v>
      </c>
      <c r="C48" s="2"/>
      <c r="D48" s="7">
        <f>Table215[[#This Row],[Employee''s Essential Occupation; update if required]]</f>
        <v>0</v>
      </c>
      <c r="E48" s="118">
        <f t="shared" si="7"/>
        <v>1</v>
      </c>
      <c r="F48" s="118">
        <f t="shared" si="7"/>
        <v>0</v>
      </c>
      <c r="G48" s="82"/>
      <c r="H48" s="116">
        <f>Table215[[#This Row],[Hourly Rate             (no less than $13.71, no more than $20.00); update if required]]</f>
        <v>0</v>
      </c>
      <c r="I48" s="84">
        <v>0</v>
      </c>
      <c r="J48" s="117">
        <f t="shared" si="3"/>
        <v>20</v>
      </c>
      <c r="K48" s="117" t="str">
        <f t="shared" si="5"/>
        <v>$4.00</v>
      </c>
      <c r="L48" s="133" t="str">
        <f t="shared" si="6"/>
        <v>0</v>
      </c>
      <c r="M48" s="109">
        <f>Table216[[#This Row],[Regular Worked Hours (Excludes OT and nonworked STAT)]]+Table215[[#This Row],[Hours to Date - Cannot Exceed 640]]</f>
        <v>0</v>
      </c>
    </row>
    <row r="49" spans="1:13" s="110" customFormat="1" ht="30.75" customHeight="1" x14ac:dyDescent="0.25">
      <c r="A49" s="115">
        <f>'Information Sheet-COMPLETE 1st'!A56</f>
        <v>0</v>
      </c>
      <c r="B49" s="109">
        <f>'Information Sheet-COMPLETE 1st'!B56</f>
        <v>0</v>
      </c>
      <c r="C49" s="2"/>
      <c r="D49" s="7">
        <f>Table215[[#This Row],[Employee''s Essential Occupation; update if required]]</f>
        <v>0</v>
      </c>
      <c r="E49" s="118">
        <f t="shared" si="7"/>
        <v>1</v>
      </c>
      <c r="F49" s="118">
        <f t="shared" si="7"/>
        <v>0</v>
      </c>
      <c r="G49" s="82"/>
      <c r="H49" s="116">
        <f>Table215[[#This Row],[Hourly Rate             (no less than $13.71, no more than $20.00); update if required]]</f>
        <v>0</v>
      </c>
      <c r="I49" s="84">
        <v>0</v>
      </c>
      <c r="J49" s="117">
        <f t="shared" si="3"/>
        <v>20</v>
      </c>
      <c r="K49" s="117" t="str">
        <f t="shared" si="5"/>
        <v>$4.00</v>
      </c>
      <c r="L49" s="133" t="str">
        <f t="shared" si="6"/>
        <v>0</v>
      </c>
      <c r="M49" s="109">
        <f>Table216[[#This Row],[Regular Worked Hours (Excludes OT and nonworked STAT)]]+Table215[[#This Row],[Hours to Date - Cannot Exceed 640]]</f>
        <v>0</v>
      </c>
    </row>
    <row r="50" spans="1:13" s="110" customFormat="1" ht="30.75" customHeight="1" x14ac:dyDescent="0.25">
      <c r="A50" s="115">
        <f>'Information Sheet-COMPLETE 1st'!A57</f>
        <v>0</v>
      </c>
      <c r="B50" s="109">
        <f>'Information Sheet-COMPLETE 1st'!B57</f>
        <v>0</v>
      </c>
      <c r="C50" s="2"/>
      <c r="D50" s="7">
        <f>Table215[[#This Row],[Employee''s Essential Occupation; update if required]]</f>
        <v>0</v>
      </c>
      <c r="E50" s="118">
        <f t="shared" si="7"/>
        <v>1</v>
      </c>
      <c r="F50" s="118">
        <f t="shared" si="7"/>
        <v>0</v>
      </c>
      <c r="G50" s="82"/>
      <c r="H50" s="116">
        <f>Table215[[#This Row],[Hourly Rate             (no less than $13.71, no more than $20.00); update if required]]</f>
        <v>0</v>
      </c>
      <c r="I50" s="84">
        <v>0</v>
      </c>
      <c r="J50" s="117">
        <f t="shared" si="3"/>
        <v>20</v>
      </c>
      <c r="K50" s="117" t="str">
        <f t="shared" si="5"/>
        <v>$4.00</v>
      </c>
      <c r="L50" s="133" t="str">
        <f t="shared" si="6"/>
        <v>0</v>
      </c>
      <c r="M50" s="109">
        <f>Table216[[#This Row],[Regular Worked Hours (Excludes OT and nonworked STAT)]]+Table215[[#This Row],[Hours to Date - Cannot Exceed 640]]</f>
        <v>0</v>
      </c>
    </row>
    <row r="51" spans="1:13" s="110" customFormat="1" ht="30.75" customHeight="1" x14ac:dyDescent="0.25">
      <c r="A51" s="115">
        <f>'Information Sheet-COMPLETE 1st'!A58</f>
        <v>0</v>
      </c>
      <c r="B51" s="109">
        <f>'Information Sheet-COMPLETE 1st'!B58</f>
        <v>0</v>
      </c>
      <c r="C51" s="2"/>
      <c r="D51" s="7">
        <f>Table215[[#This Row],[Employee''s Essential Occupation; update if required]]</f>
        <v>0</v>
      </c>
      <c r="E51" s="118">
        <f t="shared" si="7"/>
        <v>1</v>
      </c>
      <c r="F51" s="118">
        <f t="shared" si="7"/>
        <v>0</v>
      </c>
      <c r="G51" s="82"/>
      <c r="H51" s="116">
        <f>Table215[[#This Row],[Hourly Rate             (no less than $13.71, no more than $20.00); update if required]]</f>
        <v>0</v>
      </c>
      <c r="I51" s="84">
        <v>0</v>
      </c>
      <c r="J51" s="117">
        <f t="shared" si="3"/>
        <v>20</v>
      </c>
      <c r="K51" s="117" t="str">
        <f t="shared" si="5"/>
        <v>$4.00</v>
      </c>
      <c r="L51" s="133" t="str">
        <f t="shared" si="6"/>
        <v>0</v>
      </c>
      <c r="M51" s="109">
        <f>Table216[[#This Row],[Regular Worked Hours (Excludes OT and nonworked STAT)]]+Table215[[#This Row],[Hours to Date - Cannot Exceed 640]]</f>
        <v>0</v>
      </c>
    </row>
    <row r="52" spans="1:13" s="110" customFormat="1" ht="30.75" customHeight="1" x14ac:dyDescent="0.25">
      <c r="A52" s="115">
        <f>'Information Sheet-COMPLETE 1st'!A59</f>
        <v>0</v>
      </c>
      <c r="B52" s="109">
        <f>'Information Sheet-COMPLETE 1st'!B59</f>
        <v>0</v>
      </c>
      <c r="C52" s="2"/>
      <c r="D52" s="7">
        <f>Table215[[#This Row],[Employee''s Essential Occupation; update if required]]</f>
        <v>0</v>
      </c>
      <c r="E52" s="118">
        <f t="shared" si="7"/>
        <v>1</v>
      </c>
      <c r="F52" s="118">
        <f t="shared" si="7"/>
        <v>0</v>
      </c>
      <c r="G52" s="82"/>
      <c r="H52" s="116">
        <f>Table215[[#This Row],[Hourly Rate             (no less than $13.71, no more than $20.00); update if required]]</f>
        <v>0</v>
      </c>
      <c r="I52" s="84">
        <v>0</v>
      </c>
      <c r="J52" s="117">
        <f t="shared" si="3"/>
        <v>20</v>
      </c>
      <c r="K52" s="117" t="str">
        <f t="shared" si="5"/>
        <v>$4.00</v>
      </c>
      <c r="L52" s="133" t="str">
        <f t="shared" si="6"/>
        <v>0</v>
      </c>
      <c r="M52" s="109">
        <f>Table216[[#This Row],[Regular Worked Hours (Excludes OT and nonworked STAT)]]+Table215[[#This Row],[Hours to Date - Cannot Exceed 640]]</f>
        <v>0</v>
      </c>
    </row>
    <row r="53" spans="1:13" s="110" customFormat="1" ht="30.75" customHeight="1" x14ac:dyDescent="0.25">
      <c r="A53" s="115">
        <f>'Information Sheet-COMPLETE 1st'!A60</f>
        <v>0</v>
      </c>
      <c r="B53" s="109">
        <f>'Information Sheet-COMPLETE 1st'!B60</f>
        <v>0</v>
      </c>
      <c r="C53" s="2"/>
      <c r="D53" s="7">
        <f>Table215[[#This Row],[Employee''s Essential Occupation; update if required]]</f>
        <v>0</v>
      </c>
      <c r="E53" s="118">
        <f t="shared" si="7"/>
        <v>1</v>
      </c>
      <c r="F53" s="118">
        <f t="shared" si="7"/>
        <v>0</v>
      </c>
      <c r="G53" s="82"/>
      <c r="H53" s="116">
        <f>Table215[[#This Row],[Hourly Rate             (no less than $13.71, no more than $20.00); update if required]]</f>
        <v>0</v>
      </c>
      <c r="I53" s="84">
        <v>0</v>
      </c>
      <c r="J53" s="117">
        <f t="shared" si="3"/>
        <v>20</v>
      </c>
      <c r="K53" s="117" t="str">
        <f t="shared" si="5"/>
        <v>$4.00</v>
      </c>
      <c r="L53" s="133" t="str">
        <f t="shared" si="6"/>
        <v>0</v>
      </c>
      <c r="M53" s="109">
        <f>Table216[[#This Row],[Regular Worked Hours (Excludes OT and nonworked STAT)]]+Table215[[#This Row],[Hours to Date - Cannot Exceed 640]]</f>
        <v>0</v>
      </c>
    </row>
    <row r="54" spans="1:13" s="110" customFormat="1" ht="30.75" customHeight="1" x14ac:dyDescent="0.25">
      <c r="A54" s="115">
        <f>'Information Sheet-COMPLETE 1st'!A61</f>
        <v>0</v>
      </c>
      <c r="B54" s="109">
        <f>'Information Sheet-COMPLETE 1st'!B61</f>
        <v>0</v>
      </c>
      <c r="C54" s="2"/>
      <c r="D54" s="7">
        <f>Table215[[#This Row],[Employee''s Essential Occupation; update if required]]</f>
        <v>0</v>
      </c>
      <c r="E54" s="118">
        <f t="shared" si="7"/>
        <v>1</v>
      </c>
      <c r="F54" s="118">
        <f t="shared" si="7"/>
        <v>0</v>
      </c>
      <c r="G54" s="82"/>
      <c r="H54" s="116">
        <f>Table215[[#This Row],[Hourly Rate             (no less than $13.71, no more than $20.00); update if required]]</f>
        <v>0</v>
      </c>
      <c r="I54" s="84">
        <v>0</v>
      </c>
      <c r="J54" s="117">
        <f t="shared" si="3"/>
        <v>20</v>
      </c>
      <c r="K54" s="117" t="str">
        <f t="shared" si="5"/>
        <v>$4.00</v>
      </c>
      <c r="L54" s="133" t="str">
        <f t="shared" si="6"/>
        <v>0</v>
      </c>
      <c r="M54" s="109">
        <f>Table216[[#This Row],[Regular Worked Hours (Excludes OT and nonworked STAT)]]+Table215[[#This Row],[Hours to Date - Cannot Exceed 640]]</f>
        <v>0</v>
      </c>
    </row>
    <row r="55" spans="1:13" s="110" customFormat="1" ht="30.75" customHeight="1" x14ac:dyDescent="0.25">
      <c r="A55" s="115">
        <f>'Information Sheet-COMPLETE 1st'!A62</f>
        <v>0</v>
      </c>
      <c r="B55" s="109">
        <f>'Information Sheet-COMPLETE 1st'!B62</f>
        <v>0</v>
      </c>
      <c r="C55" s="2"/>
      <c r="D55" s="7">
        <f>Table215[[#This Row],[Employee''s Essential Occupation; update if required]]</f>
        <v>0</v>
      </c>
      <c r="E55" s="118">
        <f t="shared" ref="E55:F70" si="8">E54</f>
        <v>1</v>
      </c>
      <c r="F55" s="118">
        <f t="shared" si="8"/>
        <v>0</v>
      </c>
      <c r="G55" s="82"/>
      <c r="H55" s="116">
        <f>Table215[[#This Row],[Hourly Rate             (no less than $13.71, no more than $20.00); update if required]]</f>
        <v>0</v>
      </c>
      <c r="I55" s="84">
        <v>0</v>
      </c>
      <c r="J55" s="117">
        <f t="shared" si="3"/>
        <v>20</v>
      </c>
      <c r="K55" s="117" t="str">
        <f t="shared" si="5"/>
        <v>$4.00</v>
      </c>
      <c r="L55" s="133" t="str">
        <f t="shared" si="6"/>
        <v>0</v>
      </c>
      <c r="M55" s="109">
        <f>Table216[[#This Row],[Regular Worked Hours (Excludes OT and nonworked STAT)]]+Table215[[#This Row],[Hours to Date - Cannot Exceed 640]]</f>
        <v>0</v>
      </c>
    </row>
    <row r="56" spans="1:13" s="110" customFormat="1" ht="30.75" customHeight="1" x14ac:dyDescent="0.25">
      <c r="A56" s="115">
        <f>'Information Sheet-COMPLETE 1st'!A63</f>
        <v>0</v>
      </c>
      <c r="B56" s="109">
        <f>'Information Sheet-COMPLETE 1st'!B63</f>
        <v>0</v>
      </c>
      <c r="C56" s="2"/>
      <c r="D56" s="7">
        <f>Table215[[#This Row],[Employee''s Essential Occupation; update if required]]</f>
        <v>0</v>
      </c>
      <c r="E56" s="118">
        <f t="shared" si="8"/>
        <v>1</v>
      </c>
      <c r="F56" s="118">
        <f t="shared" si="8"/>
        <v>0</v>
      </c>
      <c r="G56" s="82"/>
      <c r="H56" s="116">
        <f>Table215[[#This Row],[Hourly Rate             (no less than $13.71, no more than $20.00); update if required]]</f>
        <v>0</v>
      </c>
      <c r="I56" s="84">
        <v>0</v>
      </c>
      <c r="J56" s="117">
        <f t="shared" si="3"/>
        <v>20</v>
      </c>
      <c r="K56" s="117" t="str">
        <f t="shared" si="5"/>
        <v>$4.00</v>
      </c>
      <c r="L56" s="133" t="str">
        <f t="shared" si="6"/>
        <v>0</v>
      </c>
      <c r="M56" s="109">
        <f>Table216[[#This Row],[Regular Worked Hours (Excludes OT and nonworked STAT)]]+Table215[[#This Row],[Hours to Date - Cannot Exceed 640]]</f>
        <v>0</v>
      </c>
    </row>
    <row r="57" spans="1:13" s="110" customFormat="1" ht="30.75" customHeight="1" x14ac:dyDescent="0.25">
      <c r="A57" s="115">
        <f>'Information Sheet-COMPLETE 1st'!A64</f>
        <v>0</v>
      </c>
      <c r="B57" s="109">
        <f>'Information Sheet-COMPLETE 1st'!B64</f>
        <v>0</v>
      </c>
      <c r="C57" s="2"/>
      <c r="D57" s="7">
        <f>Table215[[#This Row],[Employee''s Essential Occupation; update if required]]</f>
        <v>0</v>
      </c>
      <c r="E57" s="118">
        <f t="shared" si="8"/>
        <v>1</v>
      </c>
      <c r="F57" s="118">
        <f t="shared" si="8"/>
        <v>0</v>
      </c>
      <c r="G57" s="82"/>
      <c r="H57" s="116">
        <f>Table215[[#This Row],[Hourly Rate             (no less than $13.71, no more than $20.00); update if required]]</f>
        <v>0</v>
      </c>
      <c r="I57" s="84">
        <v>0</v>
      </c>
      <c r="J57" s="117">
        <f t="shared" si="3"/>
        <v>20</v>
      </c>
      <c r="K57" s="117" t="str">
        <f t="shared" si="5"/>
        <v>$4.00</v>
      </c>
      <c r="L57" s="133" t="str">
        <f t="shared" si="6"/>
        <v>0</v>
      </c>
      <c r="M57" s="109">
        <f>Table216[[#This Row],[Regular Worked Hours (Excludes OT and nonworked STAT)]]+Table215[[#This Row],[Hours to Date - Cannot Exceed 640]]</f>
        <v>0</v>
      </c>
    </row>
    <row r="58" spans="1:13" s="110" customFormat="1" ht="30.75" customHeight="1" x14ac:dyDescent="0.25">
      <c r="A58" s="115">
        <f>'Information Sheet-COMPLETE 1st'!A65</f>
        <v>0</v>
      </c>
      <c r="B58" s="109">
        <f>'Information Sheet-COMPLETE 1st'!B65</f>
        <v>0</v>
      </c>
      <c r="C58" s="2"/>
      <c r="D58" s="7">
        <f>Table215[[#This Row],[Employee''s Essential Occupation; update if required]]</f>
        <v>0</v>
      </c>
      <c r="E58" s="118">
        <f t="shared" si="8"/>
        <v>1</v>
      </c>
      <c r="F58" s="118">
        <f t="shared" si="8"/>
        <v>0</v>
      </c>
      <c r="G58" s="82"/>
      <c r="H58" s="116">
        <f>Table215[[#This Row],[Hourly Rate             (no less than $13.71, no more than $20.00); update if required]]</f>
        <v>0</v>
      </c>
      <c r="I58" s="84">
        <v>0</v>
      </c>
      <c r="J58" s="117">
        <f t="shared" si="3"/>
        <v>20</v>
      </c>
      <c r="K58" s="117" t="str">
        <f t="shared" si="5"/>
        <v>$4.00</v>
      </c>
      <c r="L58" s="133" t="str">
        <f t="shared" si="6"/>
        <v>0</v>
      </c>
      <c r="M58" s="109">
        <f>Table216[[#This Row],[Regular Worked Hours (Excludes OT and nonworked STAT)]]+Table215[[#This Row],[Hours to Date - Cannot Exceed 640]]</f>
        <v>0</v>
      </c>
    </row>
    <row r="59" spans="1:13" s="110" customFormat="1" ht="30.75" customHeight="1" x14ac:dyDescent="0.25">
      <c r="A59" s="115">
        <f>'Information Sheet-COMPLETE 1st'!A66</f>
        <v>0</v>
      </c>
      <c r="B59" s="109">
        <f>'Information Sheet-COMPLETE 1st'!B66</f>
        <v>0</v>
      </c>
      <c r="C59" s="2"/>
      <c r="D59" s="7">
        <f>Table215[[#This Row],[Employee''s Essential Occupation; update if required]]</f>
        <v>0</v>
      </c>
      <c r="E59" s="118">
        <f t="shared" si="8"/>
        <v>1</v>
      </c>
      <c r="F59" s="118">
        <f t="shared" si="8"/>
        <v>0</v>
      </c>
      <c r="G59" s="82"/>
      <c r="H59" s="116">
        <f>Table215[[#This Row],[Hourly Rate             (no less than $13.71, no more than $20.00); update if required]]</f>
        <v>0</v>
      </c>
      <c r="I59" s="84">
        <v>0</v>
      </c>
      <c r="J59" s="117">
        <f t="shared" si="3"/>
        <v>20</v>
      </c>
      <c r="K59" s="117" t="str">
        <f t="shared" si="5"/>
        <v>$4.00</v>
      </c>
      <c r="L59" s="133" t="str">
        <f t="shared" si="6"/>
        <v>0</v>
      </c>
      <c r="M59" s="109">
        <f>Table216[[#This Row],[Regular Worked Hours (Excludes OT and nonworked STAT)]]+Table215[[#This Row],[Hours to Date - Cannot Exceed 640]]</f>
        <v>0</v>
      </c>
    </row>
    <row r="60" spans="1:13" s="110" customFormat="1" ht="30.75" customHeight="1" x14ac:dyDescent="0.25">
      <c r="A60" s="115">
        <f>'Information Sheet-COMPLETE 1st'!A67</f>
        <v>0</v>
      </c>
      <c r="B60" s="109">
        <f>'Information Sheet-COMPLETE 1st'!B67</f>
        <v>0</v>
      </c>
      <c r="C60" s="2"/>
      <c r="D60" s="7">
        <f>Table215[[#This Row],[Employee''s Essential Occupation; update if required]]</f>
        <v>0</v>
      </c>
      <c r="E60" s="118">
        <f t="shared" si="8"/>
        <v>1</v>
      </c>
      <c r="F60" s="118">
        <f t="shared" si="8"/>
        <v>0</v>
      </c>
      <c r="G60" s="82"/>
      <c r="H60" s="116">
        <f>Table215[[#This Row],[Hourly Rate             (no less than $13.71, no more than $20.00); update if required]]</f>
        <v>0</v>
      </c>
      <c r="I60" s="84">
        <v>0</v>
      </c>
      <c r="J60" s="117">
        <f t="shared" si="3"/>
        <v>20</v>
      </c>
      <c r="K60" s="117" t="str">
        <f t="shared" si="5"/>
        <v>$4.00</v>
      </c>
      <c r="L60" s="133" t="str">
        <f t="shared" si="6"/>
        <v>0</v>
      </c>
      <c r="M60" s="109">
        <f>Table216[[#This Row],[Regular Worked Hours (Excludes OT and nonworked STAT)]]+Table215[[#This Row],[Hours to Date - Cannot Exceed 640]]</f>
        <v>0</v>
      </c>
    </row>
    <row r="61" spans="1:13" s="110" customFormat="1" ht="30.75" customHeight="1" x14ac:dyDescent="0.25">
      <c r="A61" s="115">
        <f>'Information Sheet-COMPLETE 1st'!A68</f>
        <v>0</v>
      </c>
      <c r="B61" s="109">
        <f>'Information Sheet-COMPLETE 1st'!B68</f>
        <v>0</v>
      </c>
      <c r="C61" s="2"/>
      <c r="D61" s="7">
        <f>Table215[[#This Row],[Employee''s Essential Occupation; update if required]]</f>
        <v>0</v>
      </c>
      <c r="E61" s="118">
        <f t="shared" si="8"/>
        <v>1</v>
      </c>
      <c r="F61" s="118">
        <f t="shared" si="8"/>
        <v>0</v>
      </c>
      <c r="G61" s="82"/>
      <c r="H61" s="116">
        <f>Table215[[#This Row],[Hourly Rate             (no less than $13.71, no more than $20.00); update if required]]</f>
        <v>0</v>
      </c>
      <c r="I61" s="84">
        <v>0</v>
      </c>
      <c r="J61" s="117">
        <f t="shared" si="3"/>
        <v>20</v>
      </c>
      <c r="K61" s="117" t="str">
        <f t="shared" si="5"/>
        <v>$4.00</v>
      </c>
      <c r="L61" s="133" t="str">
        <f t="shared" si="6"/>
        <v>0</v>
      </c>
      <c r="M61" s="109">
        <f>Table216[[#This Row],[Regular Worked Hours (Excludes OT and nonworked STAT)]]+Table215[[#This Row],[Hours to Date - Cannot Exceed 640]]</f>
        <v>0</v>
      </c>
    </row>
    <row r="62" spans="1:13" s="110" customFormat="1" ht="30.75" customHeight="1" x14ac:dyDescent="0.25">
      <c r="A62" s="115">
        <f>'Information Sheet-COMPLETE 1st'!A69</f>
        <v>0</v>
      </c>
      <c r="B62" s="109">
        <f>'Information Sheet-COMPLETE 1st'!B69</f>
        <v>0</v>
      </c>
      <c r="C62" s="2"/>
      <c r="D62" s="7">
        <f>Table215[[#This Row],[Employee''s Essential Occupation; update if required]]</f>
        <v>0</v>
      </c>
      <c r="E62" s="118">
        <f t="shared" si="8"/>
        <v>1</v>
      </c>
      <c r="F62" s="118">
        <f t="shared" si="8"/>
        <v>0</v>
      </c>
      <c r="G62" s="82"/>
      <c r="H62" s="116">
        <f>Table215[[#This Row],[Hourly Rate             (no less than $13.71, no more than $20.00); update if required]]</f>
        <v>0</v>
      </c>
      <c r="I62" s="84">
        <v>0</v>
      </c>
      <c r="J62" s="117">
        <f t="shared" si="3"/>
        <v>20</v>
      </c>
      <c r="K62" s="117" t="str">
        <f t="shared" si="5"/>
        <v>$4.00</v>
      </c>
      <c r="L62" s="133" t="str">
        <f t="shared" si="6"/>
        <v>0</v>
      </c>
      <c r="M62" s="109">
        <f>Table216[[#This Row],[Regular Worked Hours (Excludes OT and nonworked STAT)]]+Table215[[#This Row],[Hours to Date - Cannot Exceed 640]]</f>
        <v>0</v>
      </c>
    </row>
    <row r="63" spans="1:13" s="110" customFormat="1" ht="30.75" customHeight="1" x14ac:dyDescent="0.25">
      <c r="A63" s="115">
        <f>'Information Sheet-COMPLETE 1st'!A70</f>
        <v>0</v>
      </c>
      <c r="B63" s="109">
        <f>'Information Sheet-COMPLETE 1st'!B70</f>
        <v>0</v>
      </c>
      <c r="C63" s="2"/>
      <c r="D63" s="7">
        <f>Table215[[#This Row],[Employee''s Essential Occupation; update if required]]</f>
        <v>0</v>
      </c>
      <c r="E63" s="118">
        <f t="shared" si="8"/>
        <v>1</v>
      </c>
      <c r="F63" s="118">
        <f t="shared" si="8"/>
        <v>0</v>
      </c>
      <c r="G63" s="82"/>
      <c r="H63" s="116">
        <f>Table215[[#This Row],[Hourly Rate             (no less than $13.71, no more than $20.00); update if required]]</f>
        <v>0</v>
      </c>
      <c r="I63" s="84">
        <v>0</v>
      </c>
      <c r="J63" s="117">
        <f t="shared" si="3"/>
        <v>20</v>
      </c>
      <c r="K63" s="117" t="str">
        <f t="shared" si="5"/>
        <v>$4.00</v>
      </c>
      <c r="L63" s="133" t="str">
        <f t="shared" si="6"/>
        <v>0</v>
      </c>
      <c r="M63" s="109">
        <f>Table216[[#This Row],[Regular Worked Hours (Excludes OT and nonworked STAT)]]+Table215[[#This Row],[Hours to Date - Cannot Exceed 640]]</f>
        <v>0</v>
      </c>
    </row>
    <row r="64" spans="1:13" s="110" customFormat="1" ht="30.75" customHeight="1" x14ac:dyDescent="0.25">
      <c r="A64" s="115">
        <f>'Information Sheet-COMPLETE 1st'!A71</f>
        <v>0</v>
      </c>
      <c r="B64" s="109">
        <f>'Information Sheet-COMPLETE 1st'!B71</f>
        <v>0</v>
      </c>
      <c r="C64" s="2"/>
      <c r="D64" s="7">
        <f>Table215[[#This Row],[Employee''s Essential Occupation; update if required]]</f>
        <v>0</v>
      </c>
      <c r="E64" s="118">
        <f t="shared" si="8"/>
        <v>1</v>
      </c>
      <c r="F64" s="118">
        <f t="shared" si="8"/>
        <v>0</v>
      </c>
      <c r="G64" s="82"/>
      <c r="H64" s="116">
        <f>Table215[[#This Row],[Hourly Rate             (no less than $13.71, no more than $20.00); update if required]]</f>
        <v>0</v>
      </c>
      <c r="I64" s="84">
        <v>0</v>
      </c>
      <c r="J64" s="117">
        <f t="shared" si="3"/>
        <v>20</v>
      </c>
      <c r="K64" s="117" t="str">
        <f t="shared" si="5"/>
        <v>$4.00</v>
      </c>
      <c r="L64" s="133" t="str">
        <f t="shared" si="6"/>
        <v>0</v>
      </c>
      <c r="M64" s="109">
        <f>Table216[[#This Row],[Regular Worked Hours (Excludes OT and nonworked STAT)]]+Table215[[#This Row],[Hours to Date - Cannot Exceed 640]]</f>
        <v>0</v>
      </c>
    </row>
    <row r="65" spans="1:13" s="110" customFormat="1" ht="30.75" customHeight="1" x14ac:dyDescent="0.25">
      <c r="A65" s="115">
        <f>'Information Sheet-COMPLETE 1st'!A72</f>
        <v>0</v>
      </c>
      <c r="B65" s="109">
        <f>'Information Sheet-COMPLETE 1st'!B72</f>
        <v>0</v>
      </c>
      <c r="C65" s="2"/>
      <c r="D65" s="7">
        <f>Table215[[#This Row],[Employee''s Essential Occupation; update if required]]</f>
        <v>0</v>
      </c>
      <c r="E65" s="118">
        <f t="shared" si="8"/>
        <v>1</v>
      </c>
      <c r="F65" s="118">
        <f t="shared" si="8"/>
        <v>0</v>
      </c>
      <c r="G65" s="82"/>
      <c r="H65" s="116">
        <f>Table215[[#This Row],[Hourly Rate             (no less than $13.71, no more than $20.00); update if required]]</f>
        <v>0</v>
      </c>
      <c r="I65" s="84">
        <v>0</v>
      </c>
      <c r="J65" s="117">
        <f t="shared" si="3"/>
        <v>20</v>
      </c>
      <c r="K65" s="117" t="str">
        <f t="shared" si="5"/>
        <v>$4.00</v>
      </c>
      <c r="L65" s="133" t="str">
        <f t="shared" si="6"/>
        <v>0</v>
      </c>
      <c r="M65" s="109">
        <f>Table216[[#This Row],[Regular Worked Hours (Excludes OT and nonworked STAT)]]+Table215[[#This Row],[Hours to Date - Cannot Exceed 640]]</f>
        <v>0</v>
      </c>
    </row>
    <row r="66" spans="1:13" s="110" customFormat="1" ht="30.75" customHeight="1" x14ac:dyDescent="0.25">
      <c r="A66" s="115">
        <f>'Information Sheet-COMPLETE 1st'!A73</f>
        <v>0</v>
      </c>
      <c r="B66" s="109">
        <f>'Information Sheet-COMPLETE 1st'!B73</f>
        <v>0</v>
      </c>
      <c r="C66" s="2"/>
      <c r="D66" s="7">
        <f>Table215[[#This Row],[Employee''s Essential Occupation; update if required]]</f>
        <v>0</v>
      </c>
      <c r="E66" s="118">
        <f t="shared" si="8"/>
        <v>1</v>
      </c>
      <c r="F66" s="118">
        <f t="shared" si="8"/>
        <v>0</v>
      </c>
      <c r="G66" s="82"/>
      <c r="H66" s="116">
        <f>Table215[[#This Row],[Hourly Rate             (no less than $13.71, no more than $20.00); update if required]]</f>
        <v>0</v>
      </c>
      <c r="I66" s="84">
        <v>0</v>
      </c>
      <c r="J66" s="117">
        <f t="shared" si="3"/>
        <v>20</v>
      </c>
      <c r="K66" s="117" t="str">
        <f t="shared" si="5"/>
        <v>$4.00</v>
      </c>
      <c r="L66" s="133" t="str">
        <f t="shared" si="6"/>
        <v>0</v>
      </c>
      <c r="M66" s="109">
        <f>Table216[[#This Row],[Regular Worked Hours (Excludes OT and nonworked STAT)]]+Table215[[#This Row],[Hours to Date - Cannot Exceed 640]]</f>
        <v>0</v>
      </c>
    </row>
    <row r="67" spans="1:13" s="110" customFormat="1" ht="30.75" customHeight="1" x14ac:dyDescent="0.25">
      <c r="A67" s="115">
        <f>'Information Sheet-COMPLETE 1st'!A74</f>
        <v>0</v>
      </c>
      <c r="B67" s="109">
        <f>'Information Sheet-COMPLETE 1st'!B74</f>
        <v>0</v>
      </c>
      <c r="C67" s="2"/>
      <c r="D67" s="7">
        <f>Table215[[#This Row],[Employee''s Essential Occupation; update if required]]</f>
        <v>0</v>
      </c>
      <c r="E67" s="118">
        <f t="shared" si="8"/>
        <v>1</v>
      </c>
      <c r="F67" s="118">
        <f t="shared" si="8"/>
        <v>0</v>
      </c>
      <c r="G67" s="82"/>
      <c r="H67" s="116">
        <f>Table215[[#This Row],[Hourly Rate             (no less than $13.71, no more than $20.00); update if required]]</f>
        <v>0</v>
      </c>
      <c r="I67" s="84">
        <v>0</v>
      </c>
      <c r="J67" s="117">
        <f t="shared" si="3"/>
        <v>20</v>
      </c>
      <c r="K67" s="117" t="str">
        <f t="shared" si="5"/>
        <v>$4.00</v>
      </c>
      <c r="L67" s="133" t="str">
        <f t="shared" si="6"/>
        <v>0</v>
      </c>
      <c r="M67" s="109">
        <f>Table216[[#This Row],[Regular Worked Hours (Excludes OT and nonworked STAT)]]+Table215[[#This Row],[Hours to Date - Cannot Exceed 640]]</f>
        <v>0</v>
      </c>
    </row>
    <row r="68" spans="1:13" s="110" customFormat="1" ht="30.75" customHeight="1" x14ac:dyDescent="0.25">
      <c r="A68" s="115">
        <f>'Information Sheet-COMPLETE 1st'!A75</f>
        <v>0</v>
      </c>
      <c r="B68" s="109">
        <f>'Information Sheet-COMPLETE 1st'!B75</f>
        <v>0</v>
      </c>
      <c r="C68" s="2"/>
      <c r="D68" s="7">
        <f>Table215[[#This Row],[Employee''s Essential Occupation; update if required]]</f>
        <v>0</v>
      </c>
      <c r="E68" s="118">
        <f t="shared" si="8"/>
        <v>1</v>
      </c>
      <c r="F68" s="118">
        <f t="shared" si="8"/>
        <v>0</v>
      </c>
      <c r="G68" s="82"/>
      <c r="H68" s="116">
        <f>Table215[[#This Row],[Hourly Rate             (no less than $13.71, no more than $20.00); update if required]]</f>
        <v>0</v>
      </c>
      <c r="I68" s="84">
        <v>0</v>
      </c>
      <c r="J68" s="117">
        <f t="shared" si="3"/>
        <v>20</v>
      </c>
      <c r="K68" s="117" t="str">
        <f t="shared" si="5"/>
        <v>$4.00</v>
      </c>
      <c r="L68" s="133" t="str">
        <f t="shared" si="6"/>
        <v>0</v>
      </c>
      <c r="M68" s="109">
        <f>Table216[[#This Row],[Regular Worked Hours (Excludes OT and nonworked STAT)]]+Table215[[#This Row],[Hours to Date - Cannot Exceed 640]]</f>
        <v>0</v>
      </c>
    </row>
    <row r="69" spans="1:13" s="110" customFormat="1" ht="30.75" customHeight="1" x14ac:dyDescent="0.25">
      <c r="A69" s="115">
        <f>'Information Sheet-COMPLETE 1st'!A76</f>
        <v>0</v>
      </c>
      <c r="B69" s="109">
        <f>'Information Sheet-COMPLETE 1st'!B76</f>
        <v>0</v>
      </c>
      <c r="C69" s="2"/>
      <c r="D69" s="7">
        <f>Table215[[#This Row],[Employee''s Essential Occupation; update if required]]</f>
        <v>0</v>
      </c>
      <c r="E69" s="118">
        <f t="shared" si="8"/>
        <v>1</v>
      </c>
      <c r="F69" s="118">
        <f t="shared" si="8"/>
        <v>0</v>
      </c>
      <c r="G69" s="82"/>
      <c r="H69" s="116">
        <f>Table215[[#This Row],[Hourly Rate             (no less than $13.71, no more than $20.00); update if required]]</f>
        <v>0</v>
      </c>
      <c r="I69" s="84">
        <v>0</v>
      </c>
      <c r="J69" s="117">
        <f t="shared" si="3"/>
        <v>20</v>
      </c>
      <c r="K69" s="117" t="str">
        <f t="shared" si="5"/>
        <v>$4.00</v>
      </c>
      <c r="L69" s="133" t="str">
        <f t="shared" si="6"/>
        <v>0</v>
      </c>
      <c r="M69" s="109">
        <f>Table216[[#This Row],[Regular Worked Hours (Excludes OT and nonworked STAT)]]+Table215[[#This Row],[Hours to Date - Cannot Exceed 640]]</f>
        <v>0</v>
      </c>
    </row>
    <row r="70" spans="1:13" s="110" customFormat="1" ht="30.75" customHeight="1" x14ac:dyDescent="0.25">
      <c r="A70" s="115">
        <f>'Information Sheet-COMPLETE 1st'!A77</f>
        <v>0</v>
      </c>
      <c r="B70" s="109">
        <f>'Information Sheet-COMPLETE 1st'!B77</f>
        <v>0</v>
      </c>
      <c r="C70" s="2"/>
      <c r="D70" s="7">
        <f>Table215[[#This Row],[Employee''s Essential Occupation; update if required]]</f>
        <v>0</v>
      </c>
      <c r="E70" s="118">
        <f t="shared" si="8"/>
        <v>1</v>
      </c>
      <c r="F70" s="118">
        <f t="shared" si="8"/>
        <v>0</v>
      </c>
      <c r="G70" s="82"/>
      <c r="H70" s="116">
        <f>Table215[[#This Row],[Hourly Rate             (no less than $13.71, no more than $20.00); update if required]]</f>
        <v>0</v>
      </c>
      <c r="I70" s="84">
        <v>0</v>
      </c>
      <c r="J70" s="117">
        <f t="shared" si="3"/>
        <v>20</v>
      </c>
      <c r="K70" s="117" t="str">
        <f t="shared" ref="K70:K101" si="9">IF(AND(J70&lt;=3.99,L77&gt;(-100)),J70,"$4.00")</f>
        <v>$4.00</v>
      </c>
      <c r="L70" s="133" t="str">
        <f t="shared" ref="L70:L101" si="10">IF(OR(H70&gt;19.99,H70&lt;13.71),"0",I70*K70)</f>
        <v>0</v>
      </c>
      <c r="M70" s="109">
        <f>Table216[[#This Row],[Regular Worked Hours (Excludes OT and nonworked STAT)]]+Table215[[#This Row],[Hours to Date - Cannot Exceed 640]]</f>
        <v>0</v>
      </c>
    </row>
    <row r="71" spans="1:13" s="110" customFormat="1" ht="30.75" customHeight="1" x14ac:dyDescent="0.25">
      <c r="A71" s="115">
        <f>'Information Sheet-COMPLETE 1st'!A78</f>
        <v>0</v>
      </c>
      <c r="B71" s="109">
        <f>'Information Sheet-COMPLETE 1st'!B78</f>
        <v>0</v>
      </c>
      <c r="C71" s="2"/>
      <c r="D71" s="7">
        <f>Table215[[#This Row],[Employee''s Essential Occupation; update if required]]</f>
        <v>0</v>
      </c>
      <c r="E71" s="118">
        <f t="shared" ref="E71:F86" si="11">E70</f>
        <v>1</v>
      </c>
      <c r="F71" s="118">
        <f t="shared" si="11"/>
        <v>0</v>
      </c>
      <c r="G71" s="82"/>
      <c r="H71" s="116">
        <f>Table215[[#This Row],[Hourly Rate             (no less than $13.71, no more than $20.00); update if required]]</f>
        <v>0</v>
      </c>
      <c r="I71" s="84">
        <v>0</v>
      </c>
      <c r="J71" s="117">
        <f t="shared" si="3"/>
        <v>20</v>
      </c>
      <c r="K71" s="117" t="str">
        <f t="shared" si="9"/>
        <v>$4.00</v>
      </c>
      <c r="L71" s="133" t="str">
        <f t="shared" si="10"/>
        <v>0</v>
      </c>
      <c r="M71" s="109">
        <f>Table216[[#This Row],[Regular Worked Hours (Excludes OT and nonworked STAT)]]+Table215[[#This Row],[Hours to Date - Cannot Exceed 640]]</f>
        <v>0</v>
      </c>
    </row>
    <row r="72" spans="1:13" s="110" customFormat="1" ht="30.75" customHeight="1" x14ac:dyDescent="0.25">
      <c r="A72" s="115">
        <f>'Information Sheet-COMPLETE 1st'!A79</f>
        <v>0</v>
      </c>
      <c r="B72" s="109">
        <f>'Information Sheet-COMPLETE 1st'!B79</f>
        <v>0</v>
      </c>
      <c r="C72" s="2"/>
      <c r="D72" s="7">
        <f>Table215[[#This Row],[Employee''s Essential Occupation; update if required]]</f>
        <v>0</v>
      </c>
      <c r="E72" s="118">
        <f t="shared" si="11"/>
        <v>1</v>
      </c>
      <c r="F72" s="118">
        <f t="shared" si="11"/>
        <v>0</v>
      </c>
      <c r="G72" s="82"/>
      <c r="H72" s="116">
        <f>Table215[[#This Row],[Hourly Rate             (no less than $13.71, no more than $20.00); update if required]]</f>
        <v>0</v>
      </c>
      <c r="I72" s="84">
        <v>0</v>
      </c>
      <c r="J72" s="117">
        <f t="shared" si="3"/>
        <v>20</v>
      </c>
      <c r="K72" s="117" t="str">
        <f t="shared" si="9"/>
        <v>$4.00</v>
      </c>
      <c r="L72" s="133" t="str">
        <f t="shared" si="10"/>
        <v>0</v>
      </c>
      <c r="M72" s="109">
        <f>Table216[[#This Row],[Regular Worked Hours (Excludes OT and nonworked STAT)]]+Table215[[#This Row],[Hours to Date - Cannot Exceed 640]]</f>
        <v>0</v>
      </c>
    </row>
    <row r="73" spans="1:13" s="110" customFormat="1" ht="30.75" customHeight="1" x14ac:dyDescent="0.25">
      <c r="A73" s="115">
        <f>'Information Sheet-COMPLETE 1st'!A80</f>
        <v>0</v>
      </c>
      <c r="B73" s="109">
        <f>'Information Sheet-COMPLETE 1st'!B80</f>
        <v>0</v>
      </c>
      <c r="C73" s="2"/>
      <c r="D73" s="7">
        <f>Table215[[#This Row],[Employee''s Essential Occupation; update if required]]</f>
        <v>0</v>
      </c>
      <c r="E73" s="118">
        <f t="shared" si="11"/>
        <v>1</v>
      </c>
      <c r="F73" s="118">
        <f t="shared" si="11"/>
        <v>0</v>
      </c>
      <c r="G73" s="82"/>
      <c r="H73" s="116">
        <f>Table215[[#This Row],[Hourly Rate             (no less than $13.71, no more than $20.00); update if required]]</f>
        <v>0</v>
      </c>
      <c r="I73" s="84">
        <v>0</v>
      </c>
      <c r="J73" s="117">
        <f t="shared" si="3"/>
        <v>20</v>
      </c>
      <c r="K73" s="117" t="str">
        <f t="shared" si="9"/>
        <v>$4.00</v>
      </c>
      <c r="L73" s="133" t="str">
        <f t="shared" si="10"/>
        <v>0</v>
      </c>
      <c r="M73" s="109">
        <f>Table216[[#This Row],[Regular Worked Hours (Excludes OT and nonworked STAT)]]+Table215[[#This Row],[Hours to Date - Cannot Exceed 640]]</f>
        <v>0</v>
      </c>
    </row>
    <row r="74" spans="1:13" s="110" customFormat="1" ht="30.75" customHeight="1" x14ac:dyDescent="0.25">
      <c r="A74" s="115">
        <f>'Information Sheet-COMPLETE 1st'!A81</f>
        <v>0</v>
      </c>
      <c r="B74" s="109">
        <f>'Information Sheet-COMPLETE 1st'!B81</f>
        <v>0</v>
      </c>
      <c r="C74" s="2"/>
      <c r="D74" s="7">
        <f>Table215[[#This Row],[Employee''s Essential Occupation; update if required]]</f>
        <v>0</v>
      </c>
      <c r="E74" s="118">
        <f t="shared" si="11"/>
        <v>1</v>
      </c>
      <c r="F74" s="118">
        <f t="shared" si="11"/>
        <v>0</v>
      </c>
      <c r="G74" s="82"/>
      <c r="H74" s="116">
        <f>Table215[[#This Row],[Hourly Rate             (no less than $13.71, no more than $20.00); update if required]]</f>
        <v>0</v>
      </c>
      <c r="I74" s="84">
        <v>0</v>
      </c>
      <c r="J74" s="117">
        <f t="shared" ref="J74:J106" si="12">20-H74</f>
        <v>20</v>
      </c>
      <c r="K74" s="117" t="str">
        <f t="shared" si="9"/>
        <v>$4.00</v>
      </c>
      <c r="L74" s="133" t="str">
        <f t="shared" si="10"/>
        <v>0</v>
      </c>
      <c r="M74" s="109">
        <f>Table216[[#This Row],[Regular Worked Hours (Excludes OT and nonworked STAT)]]+Table215[[#This Row],[Hours to Date - Cannot Exceed 640]]</f>
        <v>0</v>
      </c>
    </row>
    <row r="75" spans="1:13" s="110" customFormat="1" ht="30.75" customHeight="1" x14ac:dyDescent="0.25">
      <c r="A75" s="115">
        <f>'Information Sheet-COMPLETE 1st'!A82</f>
        <v>0</v>
      </c>
      <c r="B75" s="109">
        <f>'Information Sheet-COMPLETE 1st'!B82</f>
        <v>0</v>
      </c>
      <c r="C75" s="2"/>
      <c r="D75" s="7">
        <f>Table215[[#This Row],[Employee''s Essential Occupation; update if required]]</f>
        <v>0</v>
      </c>
      <c r="E75" s="118">
        <f t="shared" si="11"/>
        <v>1</v>
      </c>
      <c r="F75" s="118">
        <f t="shared" si="11"/>
        <v>0</v>
      </c>
      <c r="G75" s="82"/>
      <c r="H75" s="116">
        <f>Table215[[#This Row],[Hourly Rate             (no less than $13.71, no more than $20.00); update if required]]</f>
        <v>0</v>
      </c>
      <c r="I75" s="84">
        <v>0</v>
      </c>
      <c r="J75" s="117">
        <f t="shared" si="12"/>
        <v>20</v>
      </c>
      <c r="K75" s="117" t="str">
        <f t="shared" si="9"/>
        <v>$4.00</v>
      </c>
      <c r="L75" s="133" t="str">
        <f t="shared" si="10"/>
        <v>0</v>
      </c>
      <c r="M75" s="109">
        <f>Table216[[#This Row],[Regular Worked Hours (Excludes OT and nonworked STAT)]]+Table215[[#This Row],[Hours to Date - Cannot Exceed 640]]</f>
        <v>0</v>
      </c>
    </row>
    <row r="76" spans="1:13" s="110" customFormat="1" ht="30.75" customHeight="1" x14ac:dyDescent="0.25">
      <c r="A76" s="115">
        <f>'Information Sheet-COMPLETE 1st'!A83</f>
        <v>0</v>
      </c>
      <c r="B76" s="109">
        <f>'Information Sheet-COMPLETE 1st'!B83</f>
        <v>0</v>
      </c>
      <c r="C76" s="2"/>
      <c r="D76" s="7">
        <f>Table215[[#This Row],[Employee''s Essential Occupation; update if required]]</f>
        <v>0</v>
      </c>
      <c r="E76" s="118">
        <f t="shared" si="11"/>
        <v>1</v>
      </c>
      <c r="F76" s="118">
        <f t="shared" si="11"/>
        <v>0</v>
      </c>
      <c r="G76" s="82"/>
      <c r="H76" s="116">
        <f>Table215[[#This Row],[Hourly Rate             (no less than $13.71, no more than $20.00); update if required]]</f>
        <v>0</v>
      </c>
      <c r="I76" s="84">
        <v>0</v>
      </c>
      <c r="J76" s="117">
        <f t="shared" si="12"/>
        <v>20</v>
      </c>
      <c r="K76" s="117" t="str">
        <f t="shared" si="9"/>
        <v>$4.00</v>
      </c>
      <c r="L76" s="133" t="str">
        <f t="shared" si="10"/>
        <v>0</v>
      </c>
      <c r="M76" s="109">
        <f>Table216[[#This Row],[Regular Worked Hours (Excludes OT and nonworked STAT)]]+Table215[[#This Row],[Hours to Date - Cannot Exceed 640]]</f>
        <v>0</v>
      </c>
    </row>
    <row r="77" spans="1:13" s="110" customFormat="1" ht="30.75" customHeight="1" x14ac:dyDescent="0.25">
      <c r="A77" s="115">
        <f>'Information Sheet-COMPLETE 1st'!A84</f>
        <v>0</v>
      </c>
      <c r="B77" s="109">
        <f>'Information Sheet-COMPLETE 1st'!B84</f>
        <v>0</v>
      </c>
      <c r="C77" s="2"/>
      <c r="D77" s="7">
        <f>Table215[[#This Row],[Employee''s Essential Occupation; update if required]]</f>
        <v>0</v>
      </c>
      <c r="E77" s="118">
        <f t="shared" si="11"/>
        <v>1</v>
      </c>
      <c r="F77" s="118">
        <f t="shared" si="11"/>
        <v>0</v>
      </c>
      <c r="G77" s="82"/>
      <c r="H77" s="116">
        <f>Table215[[#This Row],[Hourly Rate             (no less than $13.71, no more than $20.00); update if required]]</f>
        <v>0</v>
      </c>
      <c r="I77" s="84">
        <v>0</v>
      </c>
      <c r="J77" s="117">
        <f t="shared" si="12"/>
        <v>20</v>
      </c>
      <c r="K77" s="117" t="str">
        <f t="shared" si="9"/>
        <v>$4.00</v>
      </c>
      <c r="L77" s="133" t="str">
        <f t="shared" si="10"/>
        <v>0</v>
      </c>
      <c r="M77" s="109">
        <f>Table216[[#This Row],[Regular Worked Hours (Excludes OT and nonworked STAT)]]+Table215[[#This Row],[Hours to Date - Cannot Exceed 640]]</f>
        <v>0</v>
      </c>
    </row>
    <row r="78" spans="1:13" s="110" customFormat="1" ht="30.75" customHeight="1" x14ac:dyDescent="0.25">
      <c r="A78" s="115">
        <f>'Information Sheet-COMPLETE 1st'!A85</f>
        <v>0</v>
      </c>
      <c r="B78" s="109">
        <f>'Information Sheet-COMPLETE 1st'!B85</f>
        <v>0</v>
      </c>
      <c r="C78" s="2"/>
      <c r="D78" s="7">
        <f>Table215[[#This Row],[Employee''s Essential Occupation; update if required]]</f>
        <v>0</v>
      </c>
      <c r="E78" s="118">
        <f t="shared" si="11"/>
        <v>1</v>
      </c>
      <c r="F78" s="118">
        <f t="shared" si="11"/>
        <v>0</v>
      </c>
      <c r="G78" s="82"/>
      <c r="H78" s="116">
        <f>Table215[[#This Row],[Hourly Rate             (no less than $13.71, no more than $20.00); update if required]]</f>
        <v>0</v>
      </c>
      <c r="I78" s="84">
        <v>0</v>
      </c>
      <c r="J78" s="117">
        <f t="shared" si="12"/>
        <v>20</v>
      </c>
      <c r="K78" s="117" t="str">
        <f t="shared" si="9"/>
        <v>$4.00</v>
      </c>
      <c r="L78" s="133" t="str">
        <f t="shared" si="10"/>
        <v>0</v>
      </c>
      <c r="M78" s="109">
        <f>Table216[[#This Row],[Regular Worked Hours (Excludes OT and nonworked STAT)]]+Table215[[#This Row],[Hours to Date - Cannot Exceed 640]]</f>
        <v>0</v>
      </c>
    </row>
    <row r="79" spans="1:13" s="110" customFormat="1" ht="30.75" customHeight="1" x14ac:dyDescent="0.25">
      <c r="A79" s="115">
        <f>'Information Sheet-COMPLETE 1st'!A86</f>
        <v>0</v>
      </c>
      <c r="B79" s="109">
        <f>'Information Sheet-COMPLETE 1st'!B86</f>
        <v>0</v>
      </c>
      <c r="C79" s="2"/>
      <c r="D79" s="7">
        <f>Table215[[#This Row],[Employee''s Essential Occupation; update if required]]</f>
        <v>0</v>
      </c>
      <c r="E79" s="118">
        <f t="shared" si="11"/>
        <v>1</v>
      </c>
      <c r="F79" s="118">
        <f t="shared" si="11"/>
        <v>0</v>
      </c>
      <c r="G79" s="82"/>
      <c r="H79" s="116">
        <f>Table215[[#This Row],[Hourly Rate             (no less than $13.71, no more than $20.00); update if required]]</f>
        <v>0</v>
      </c>
      <c r="I79" s="84">
        <v>0</v>
      </c>
      <c r="J79" s="117">
        <f t="shared" si="12"/>
        <v>20</v>
      </c>
      <c r="K79" s="117" t="str">
        <f t="shared" si="9"/>
        <v>$4.00</v>
      </c>
      <c r="L79" s="133" t="str">
        <f t="shared" si="10"/>
        <v>0</v>
      </c>
      <c r="M79" s="109">
        <f>Table216[[#This Row],[Regular Worked Hours (Excludes OT and nonworked STAT)]]+Table215[[#This Row],[Hours to Date - Cannot Exceed 640]]</f>
        <v>0</v>
      </c>
    </row>
    <row r="80" spans="1:13" s="110" customFormat="1" ht="30.75" customHeight="1" x14ac:dyDescent="0.25">
      <c r="A80" s="115">
        <f>'Information Sheet-COMPLETE 1st'!A87</f>
        <v>0</v>
      </c>
      <c r="B80" s="109">
        <f>'Information Sheet-COMPLETE 1st'!B87</f>
        <v>0</v>
      </c>
      <c r="C80" s="2"/>
      <c r="D80" s="7">
        <f>Table215[[#This Row],[Employee''s Essential Occupation; update if required]]</f>
        <v>0</v>
      </c>
      <c r="E80" s="118">
        <f t="shared" si="11"/>
        <v>1</v>
      </c>
      <c r="F80" s="118">
        <f t="shared" si="11"/>
        <v>0</v>
      </c>
      <c r="G80" s="82"/>
      <c r="H80" s="116">
        <f>Table215[[#This Row],[Hourly Rate             (no less than $13.71, no more than $20.00); update if required]]</f>
        <v>0</v>
      </c>
      <c r="I80" s="84">
        <v>0</v>
      </c>
      <c r="J80" s="117">
        <f t="shared" si="12"/>
        <v>20</v>
      </c>
      <c r="K80" s="117" t="str">
        <f t="shared" si="9"/>
        <v>$4.00</v>
      </c>
      <c r="L80" s="133" t="str">
        <f t="shared" si="10"/>
        <v>0</v>
      </c>
      <c r="M80" s="109">
        <f>Table216[[#This Row],[Regular Worked Hours (Excludes OT and nonworked STAT)]]+Table215[[#This Row],[Hours to Date - Cannot Exceed 640]]</f>
        <v>0</v>
      </c>
    </row>
    <row r="81" spans="1:13" s="110" customFormat="1" ht="30.75" customHeight="1" x14ac:dyDescent="0.25">
      <c r="A81" s="115">
        <f>'Information Sheet-COMPLETE 1st'!A88</f>
        <v>0</v>
      </c>
      <c r="B81" s="109">
        <f>'Information Sheet-COMPLETE 1st'!B88</f>
        <v>0</v>
      </c>
      <c r="C81" s="2"/>
      <c r="D81" s="7">
        <f>Table215[[#This Row],[Employee''s Essential Occupation; update if required]]</f>
        <v>0</v>
      </c>
      <c r="E81" s="118">
        <f t="shared" si="11"/>
        <v>1</v>
      </c>
      <c r="F81" s="118">
        <f t="shared" si="11"/>
        <v>0</v>
      </c>
      <c r="G81" s="82"/>
      <c r="H81" s="116">
        <f>Table215[[#This Row],[Hourly Rate             (no less than $13.71, no more than $20.00); update if required]]</f>
        <v>0</v>
      </c>
      <c r="I81" s="84">
        <v>0</v>
      </c>
      <c r="J81" s="117">
        <f t="shared" si="12"/>
        <v>20</v>
      </c>
      <c r="K81" s="117" t="str">
        <f t="shared" si="9"/>
        <v>$4.00</v>
      </c>
      <c r="L81" s="133" t="str">
        <f t="shared" si="10"/>
        <v>0</v>
      </c>
      <c r="M81" s="109">
        <f>Table216[[#This Row],[Regular Worked Hours (Excludes OT and nonworked STAT)]]+Table215[[#This Row],[Hours to Date - Cannot Exceed 640]]</f>
        <v>0</v>
      </c>
    </row>
    <row r="82" spans="1:13" s="110" customFormat="1" ht="30.75" customHeight="1" x14ac:dyDescent="0.25">
      <c r="A82" s="115">
        <f>'Information Sheet-COMPLETE 1st'!A89</f>
        <v>0</v>
      </c>
      <c r="B82" s="109">
        <f>'Information Sheet-COMPLETE 1st'!B89</f>
        <v>0</v>
      </c>
      <c r="C82" s="2"/>
      <c r="D82" s="7">
        <f>Table215[[#This Row],[Employee''s Essential Occupation; update if required]]</f>
        <v>0</v>
      </c>
      <c r="E82" s="118">
        <f t="shared" si="11"/>
        <v>1</v>
      </c>
      <c r="F82" s="118">
        <f t="shared" si="11"/>
        <v>0</v>
      </c>
      <c r="G82" s="82"/>
      <c r="H82" s="116">
        <f>Table215[[#This Row],[Hourly Rate             (no less than $13.71, no more than $20.00); update if required]]</f>
        <v>0</v>
      </c>
      <c r="I82" s="84">
        <v>0</v>
      </c>
      <c r="J82" s="117">
        <f t="shared" si="12"/>
        <v>20</v>
      </c>
      <c r="K82" s="117" t="str">
        <f t="shared" si="9"/>
        <v>$4.00</v>
      </c>
      <c r="L82" s="133" t="str">
        <f t="shared" si="10"/>
        <v>0</v>
      </c>
      <c r="M82" s="109">
        <f>Table216[[#This Row],[Regular Worked Hours (Excludes OT and nonworked STAT)]]+Table215[[#This Row],[Hours to Date - Cannot Exceed 640]]</f>
        <v>0</v>
      </c>
    </row>
    <row r="83" spans="1:13" s="110" customFormat="1" ht="30.75" customHeight="1" x14ac:dyDescent="0.25">
      <c r="A83" s="115">
        <f>'Information Sheet-COMPLETE 1st'!A90</f>
        <v>0</v>
      </c>
      <c r="B83" s="109">
        <f>'Information Sheet-COMPLETE 1st'!B90</f>
        <v>0</v>
      </c>
      <c r="C83" s="2"/>
      <c r="D83" s="7">
        <f>Table215[[#This Row],[Employee''s Essential Occupation; update if required]]</f>
        <v>0</v>
      </c>
      <c r="E83" s="118">
        <f t="shared" si="11"/>
        <v>1</v>
      </c>
      <c r="F83" s="118">
        <f t="shared" si="11"/>
        <v>0</v>
      </c>
      <c r="G83" s="82"/>
      <c r="H83" s="116">
        <f>Table215[[#This Row],[Hourly Rate             (no less than $13.71, no more than $20.00); update if required]]</f>
        <v>0</v>
      </c>
      <c r="I83" s="84">
        <v>0</v>
      </c>
      <c r="J83" s="117">
        <f t="shared" si="12"/>
        <v>20</v>
      </c>
      <c r="K83" s="117" t="str">
        <f t="shared" si="9"/>
        <v>$4.00</v>
      </c>
      <c r="L83" s="133" t="str">
        <f t="shared" si="10"/>
        <v>0</v>
      </c>
      <c r="M83" s="109">
        <f>Table216[[#This Row],[Regular Worked Hours (Excludes OT and nonworked STAT)]]+Table215[[#This Row],[Hours to Date - Cannot Exceed 640]]</f>
        <v>0</v>
      </c>
    </row>
    <row r="84" spans="1:13" s="110" customFormat="1" ht="30.75" customHeight="1" x14ac:dyDescent="0.25">
      <c r="A84" s="115">
        <f>'Information Sheet-COMPLETE 1st'!A91</f>
        <v>0</v>
      </c>
      <c r="B84" s="109">
        <f>'Information Sheet-COMPLETE 1st'!B91</f>
        <v>0</v>
      </c>
      <c r="C84" s="2"/>
      <c r="D84" s="7">
        <f>Table215[[#This Row],[Employee''s Essential Occupation; update if required]]</f>
        <v>0</v>
      </c>
      <c r="E84" s="118">
        <f t="shared" si="11"/>
        <v>1</v>
      </c>
      <c r="F84" s="118">
        <f t="shared" si="11"/>
        <v>0</v>
      </c>
      <c r="G84" s="82"/>
      <c r="H84" s="116">
        <f>Table215[[#This Row],[Hourly Rate             (no less than $13.71, no more than $20.00); update if required]]</f>
        <v>0</v>
      </c>
      <c r="I84" s="84">
        <v>0</v>
      </c>
      <c r="J84" s="117">
        <f t="shared" si="12"/>
        <v>20</v>
      </c>
      <c r="K84" s="117" t="str">
        <f t="shared" si="9"/>
        <v>$4.00</v>
      </c>
      <c r="L84" s="133" t="str">
        <f t="shared" si="10"/>
        <v>0</v>
      </c>
      <c r="M84" s="109">
        <f>Table216[[#This Row],[Regular Worked Hours (Excludes OT and nonworked STAT)]]+Table215[[#This Row],[Hours to Date - Cannot Exceed 640]]</f>
        <v>0</v>
      </c>
    </row>
    <row r="85" spans="1:13" s="110" customFormat="1" ht="30.75" customHeight="1" x14ac:dyDescent="0.25">
      <c r="A85" s="115">
        <f>'Information Sheet-COMPLETE 1st'!A92</f>
        <v>0</v>
      </c>
      <c r="B85" s="109">
        <f>'Information Sheet-COMPLETE 1st'!B92</f>
        <v>0</v>
      </c>
      <c r="C85" s="2"/>
      <c r="D85" s="7">
        <f>Table215[[#This Row],[Employee''s Essential Occupation; update if required]]</f>
        <v>0</v>
      </c>
      <c r="E85" s="118">
        <f t="shared" si="11"/>
        <v>1</v>
      </c>
      <c r="F85" s="118">
        <f t="shared" si="11"/>
        <v>0</v>
      </c>
      <c r="G85" s="82"/>
      <c r="H85" s="116">
        <f>Table215[[#This Row],[Hourly Rate             (no less than $13.71, no more than $20.00); update if required]]</f>
        <v>0</v>
      </c>
      <c r="I85" s="84">
        <v>0</v>
      </c>
      <c r="J85" s="117">
        <f t="shared" si="12"/>
        <v>20</v>
      </c>
      <c r="K85" s="117" t="str">
        <f t="shared" si="9"/>
        <v>$4.00</v>
      </c>
      <c r="L85" s="133" t="str">
        <f t="shared" si="10"/>
        <v>0</v>
      </c>
      <c r="M85" s="109">
        <f>Table216[[#This Row],[Regular Worked Hours (Excludes OT and nonworked STAT)]]+Table215[[#This Row],[Hours to Date - Cannot Exceed 640]]</f>
        <v>0</v>
      </c>
    </row>
    <row r="86" spans="1:13" s="110" customFormat="1" ht="30.75" customHeight="1" x14ac:dyDescent="0.25">
      <c r="A86" s="115">
        <f>'Information Sheet-COMPLETE 1st'!A93</f>
        <v>0</v>
      </c>
      <c r="B86" s="109">
        <f>'Information Sheet-COMPLETE 1st'!B93</f>
        <v>0</v>
      </c>
      <c r="C86" s="2"/>
      <c r="D86" s="7">
        <f>Table215[[#This Row],[Employee''s Essential Occupation; update if required]]</f>
        <v>0</v>
      </c>
      <c r="E86" s="118">
        <f t="shared" si="11"/>
        <v>1</v>
      </c>
      <c r="F86" s="118">
        <f t="shared" si="11"/>
        <v>0</v>
      </c>
      <c r="G86" s="82"/>
      <c r="H86" s="116">
        <f>Table215[[#This Row],[Hourly Rate             (no less than $13.71, no more than $20.00); update if required]]</f>
        <v>0</v>
      </c>
      <c r="I86" s="84">
        <v>0</v>
      </c>
      <c r="J86" s="117">
        <f t="shared" si="12"/>
        <v>20</v>
      </c>
      <c r="K86" s="117" t="str">
        <f t="shared" si="9"/>
        <v>$4.00</v>
      </c>
      <c r="L86" s="133" t="str">
        <f t="shared" si="10"/>
        <v>0</v>
      </c>
      <c r="M86" s="109">
        <f>Table216[[#This Row],[Regular Worked Hours (Excludes OT and nonworked STAT)]]+Table215[[#This Row],[Hours to Date - Cannot Exceed 640]]</f>
        <v>0</v>
      </c>
    </row>
    <row r="87" spans="1:13" s="110" customFormat="1" ht="30.75" customHeight="1" x14ac:dyDescent="0.25">
      <c r="A87" s="115">
        <f>'Information Sheet-COMPLETE 1st'!A94</f>
        <v>0</v>
      </c>
      <c r="B87" s="109">
        <f>'Information Sheet-COMPLETE 1st'!B94</f>
        <v>0</v>
      </c>
      <c r="C87" s="2"/>
      <c r="D87" s="7">
        <f>Table215[[#This Row],[Employee''s Essential Occupation; update if required]]</f>
        <v>0</v>
      </c>
      <c r="E87" s="118">
        <f t="shared" ref="E87:F102" si="13">E86</f>
        <v>1</v>
      </c>
      <c r="F87" s="118">
        <f t="shared" si="13"/>
        <v>0</v>
      </c>
      <c r="G87" s="82"/>
      <c r="H87" s="116">
        <f>Table215[[#This Row],[Hourly Rate             (no less than $13.71, no more than $20.00); update if required]]</f>
        <v>0</v>
      </c>
      <c r="I87" s="84">
        <v>0</v>
      </c>
      <c r="J87" s="117">
        <f t="shared" si="12"/>
        <v>20</v>
      </c>
      <c r="K87" s="117" t="str">
        <f t="shared" si="9"/>
        <v>$4.00</v>
      </c>
      <c r="L87" s="133" t="str">
        <f t="shared" si="10"/>
        <v>0</v>
      </c>
      <c r="M87" s="109">
        <f>Table216[[#This Row],[Regular Worked Hours (Excludes OT and nonworked STAT)]]+Table215[[#This Row],[Hours to Date - Cannot Exceed 640]]</f>
        <v>0</v>
      </c>
    </row>
    <row r="88" spans="1:13" s="110" customFormat="1" ht="30.75" customHeight="1" x14ac:dyDescent="0.25">
      <c r="A88" s="115">
        <f>'Information Sheet-COMPLETE 1st'!A95</f>
        <v>0</v>
      </c>
      <c r="B88" s="109">
        <f>'Information Sheet-COMPLETE 1st'!B95</f>
        <v>0</v>
      </c>
      <c r="C88" s="2"/>
      <c r="D88" s="7">
        <f>Table215[[#This Row],[Employee''s Essential Occupation; update if required]]</f>
        <v>0</v>
      </c>
      <c r="E88" s="118">
        <f t="shared" si="13"/>
        <v>1</v>
      </c>
      <c r="F88" s="118">
        <f t="shared" si="13"/>
        <v>0</v>
      </c>
      <c r="G88" s="82"/>
      <c r="H88" s="116">
        <f>Table215[[#This Row],[Hourly Rate             (no less than $13.71, no more than $20.00); update if required]]</f>
        <v>0</v>
      </c>
      <c r="I88" s="84">
        <v>0</v>
      </c>
      <c r="J88" s="117">
        <f t="shared" si="12"/>
        <v>20</v>
      </c>
      <c r="K88" s="117" t="str">
        <f t="shared" si="9"/>
        <v>$4.00</v>
      </c>
      <c r="L88" s="133" t="str">
        <f t="shared" si="10"/>
        <v>0</v>
      </c>
      <c r="M88" s="109">
        <f>Table216[[#This Row],[Regular Worked Hours (Excludes OT and nonworked STAT)]]+Table215[[#This Row],[Hours to Date - Cannot Exceed 640]]</f>
        <v>0</v>
      </c>
    </row>
    <row r="89" spans="1:13" s="110" customFormat="1" ht="30.75" customHeight="1" x14ac:dyDescent="0.25">
      <c r="A89" s="115">
        <f>'Information Sheet-COMPLETE 1st'!A96</f>
        <v>0</v>
      </c>
      <c r="B89" s="109">
        <f>'Information Sheet-COMPLETE 1st'!B96</f>
        <v>0</v>
      </c>
      <c r="C89" s="2"/>
      <c r="D89" s="7">
        <f>Table215[[#This Row],[Employee''s Essential Occupation; update if required]]</f>
        <v>0</v>
      </c>
      <c r="E89" s="118">
        <f t="shared" si="13"/>
        <v>1</v>
      </c>
      <c r="F89" s="118">
        <f t="shared" si="13"/>
        <v>0</v>
      </c>
      <c r="G89" s="82"/>
      <c r="H89" s="116">
        <f>Table215[[#This Row],[Hourly Rate             (no less than $13.71, no more than $20.00); update if required]]</f>
        <v>0</v>
      </c>
      <c r="I89" s="84">
        <v>0</v>
      </c>
      <c r="J89" s="117">
        <f t="shared" si="12"/>
        <v>20</v>
      </c>
      <c r="K89" s="117" t="str">
        <f t="shared" si="9"/>
        <v>$4.00</v>
      </c>
      <c r="L89" s="133" t="str">
        <f t="shared" si="10"/>
        <v>0</v>
      </c>
      <c r="M89" s="109">
        <f>Table216[[#This Row],[Regular Worked Hours (Excludes OT and nonworked STAT)]]+Table215[[#This Row],[Hours to Date - Cannot Exceed 640]]</f>
        <v>0</v>
      </c>
    </row>
    <row r="90" spans="1:13" s="110" customFormat="1" ht="30.75" customHeight="1" x14ac:dyDescent="0.25">
      <c r="A90" s="115">
        <f>'Information Sheet-COMPLETE 1st'!A97</f>
        <v>0</v>
      </c>
      <c r="B90" s="109">
        <f>'Information Sheet-COMPLETE 1st'!B97</f>
        <v>0</v>
      </c>
      <c r="C90" s="2"/>
      <c r="D90" s="7">
        <f>Table215[[#This Row],[Employee''s Essential Occupation; update if required]]</f>
        <v>0</v>
      </c>
      <c r="E90" s="118">
        <f t="shared" si="13"/>
        <v>1</v>
      </c>
      <c r="F90" s="118">
        <f t="shared" si="13"/>
        <v>0</v>
      </c>
      <c r="G90" s="82"/>
      <c r="H90" s="116">
        <f>Table215[[#This Row],[Hourly Rate             (no less than $13.71, no more than $20.00); update if required]]</f>
        <v>0</v>
      </c>
      <c r="I90" s="84">
        <v>0</v>
      </c>
      <c r="J90" s="117">
        <f t="shared" si="12"/>
        <v>20</v>
      </c>
      <c r="K90" s="117" t="str">
        <f t="shared" si="9"/>
        <v>$4.00</v>
      </c>
      <c r="L90" s="133" t="str">
        <f t="shared" si="10"/>
        <v>0</v>
      </c>
      <c r="M90" s="109">
        <f>Table216[[#This Row],[Regular Worked Hours (Excludes OT and nonworked STAT)]]+Table215[[#This Row],[Hours to Date - Cannot Exceed 640]]</f>
        <v>0</v>
      </c>
    </row>
    <row r="91" spans="1:13" s="110" customFormat="1" ht="30.75" customHeight="1" x14ac:dyDescent="0.25">
      <c r="A91" s="115">
        <f>'Information Sheet-COMPLETE 1st'!A98</f>
        <v>0</v>
      </c>
      <c r="B91" s="109">
        <f>'Information Sheet-COMPLETE 1st'!B98</f>
        <v>0</v>
      </c>
      <c r="C91" s="2"/>
      <c r="D91" s="7">
        <f>Table215[[#This Row],[Employee''s Essential Occupation; update if required]]</f>
        <v>0</v>
      </c>
      <c r="E91" s="118">
        <f t="shared" si="13"/>
        <v>1</v>
      </c>
      <c r="F91" s="118">
        <f t="shared" si="13"/>
        <v>0</v>
      </c>
      <c r="G91" s="82"/>
      <c r="H91" s="116">
        <f>Table215[[#This Row],[Hourly Rate             (no less than $13.71, no more than $20.00); update if required]]</f>
        <v>0</v>
      </c>
      <c r="I91" s="84">
        <v>0</v>
      </c>
      <c r="J91" s="117">
        <f t="shared" si="12"/>
        <v>20</v>
      </c>
      <c r="K91" s="117" t="str">
        <f t="shared" si="9"/>
        <v>$4.00</v>
      </c>
      <c r="L91" s="133" t="str">
        <f t="shared" si="10"/>
        <v>0</v>
      </c>
      <c r="M91" s="109">
        <f>Table216[[#This Row],[Regular Worked Hours (Excludes OT and nonworked STAT)]]+Table215[[#This Row],[Hours to Date - Cannot Exceed 640]]</f>
        <v>0</v>
      </c>
    </row>
    <row r="92" spans="1:13" s="110" customFormat="1" ht="30.75" customHeight="1" x14ac:dyDescent="0.25">
      <c r="A92" s="115">
        <f>'Information Sheet-COMPLETE 1st'!A99</f>
        <v>0</v>
      </c>
      <c r="B92" s="109">
        <f>'Information Sheet-COMPLETE 1st'!B99</f>
        <v>0</v>
      </c>
      <c r="C92" s="2"/>
      <c r="D92" s="7">
        <f>Table215[[#This Row],[Employee''s Essential Occupation; update if required]]</f>
        <v>0</v>
      </c>
      <c r="E92" s="118">
        <f t="shared" si="13"/>
        <v>1</v>
      </c>
      <c r="F92" s="118">
        <f t="shared" si="13"/>
        <v>0</v>
      </c>
      <c r="G92" s="82"/>
      <c r="H92" s="116">
        <f>Table215[[#This Row],[Hourly Rate             (no less than $13.71, no more than $20.00); update if required]]</f>
        <v>0</v>
      </c>
      <c r="I92" s="84">
        <v>0</v>
      </c>
      <c r="J92" s="117">
        <f t="shared" si="12"/>
        <v>20</v>
      </c>
      <c r="K92" s="117" t="str">
        <f t="shared" si="9"/>
        <v>$4.00</v>
      </c>
      <c r="L92" s="133" t="str">
        <f t="shared" si="10"/>
        <v>0</v>
      </c>
      <c r="M92" s="109">
        <f>Table216[[#This Row],[Regular Worked Hours (Excludes OT and nonworked STAT)]]+Table215[[#This Row],[Hours to Date - Cannot Exceed 640]]</f>
        <v>0</v>
      </c>
    </row>
    <row r="93" spans="1:13" s="110" customFormat="1" ht="30.75" customHeight="1" x14ac:dyDescent="0.25">
      <c r="A93" s="115">
        <f>'Information Sheet-COMPLETE 1st'!A100</f>
        <v>0</v>
      </c>
      <c r="B93" s="109">
        <f>'Information Sheet-COMPLETE 1st'!B100</f>
        <v>0</v>
      </c>
      <c r="C93" s="2"/>
      <c r="D93" s="7">
        <f>Table215[[#This Row],[Employee''s Essential Occupation; update if required]]</f>
        <v>0</v>
      </c>
      <c r="E93" s="118">
        <f t="shared" si="13"/>
        <v>1</v>
      </c>
      <c r="F93" s="118">
        <f t="shared" si="13"/>
        <v>0</v>
      </c>
      <c r="G93" s="82"/>
      <c r="H93" s="116">
        <f>Table215[[#This Row],[Hourly Rate             (no less than $13.71, no more than $20.00); update if required]]</f>
        <v>0</v>
      </c>
      <c r="I93" s="84">
        <v>0</v>
      </c>
      <c r="J93" s="117">
        <f t="shared" si="12"/>
        <v>20</v>
      </c>
      <c r="K93" s="117" t="str">
        <f t="shared" si="9"/>
        <v>$4.00</v>
      </c>
      <c r="L93" s="133" t="str">
        <f t="shared" si="10"/>
        <v>0</v>
      </c>
      <c r="M93" s="109">
        <f>Table216[[#This Row],[Regular Worked Hours (Excludes OT and nonworked STAT)]]+Table215[[#This Row],[Hours to Date - Cannot Exceed 640]]</f>
        <v>0</v>
      </c>
    </row>
    <row r="94" spans="1:13" s="110" customFormat="1" ht="30.75" customHeight="1" x14ac:dyDescent="0.25">
      <c r="A94" s="115">
        <f>'Information Sheet-COMPLETE 1st'!A101</f>
        <v>0</v>
      </c>
      <c r="B94" s="109">
        <f>'Information Sheet-COMPLETE 1st'!B101</f>
        <v>0</v>
      </c>
      <c r="C94" s="2"/>
      <c r="D94" s="7">
        <f>Table215[[#This Row],[Employee''s Essential Occupation; update if required]]</f>
        <v>0</v>
      </c>
      <c r="E94" s="118">
        <f t="shared" si="13"/>
        <v>1</v>
      </c>
      <c r="F94" s="118">
        <f t="shared" si="13"/>
        <v>0</v>
      </c>
      <c r="G94" s="82"/>
      <c r="H94" s="116">
        <f>Table215[[#This Row],[Hourly Rate             (no less than $13.71, no more than $20.00); update if required]]</f>
        <v>0</v>
      </c>
      <c r="I94" s="84">
        <v>0</v>
      </c>
      <c r="J94" s="117">
        <f t="shared" si="12"/>
        <v>20</v>
      </c>
      <c r="K94" s="117" t="str">
        <f t="shared" si="9"/>
        <v>$4.00</v>
      </c>
      <c r="L94" s="133" t="str">
        <f t="shared" si="10"/>
        <v>0</v>
      </c>
      <c r="M94" s="109">
        <f>Table216[[#This Row],[Regular Worked Hours (Excludes OT and nonworked STAT)]]+Table215[[#This Row],[Hours to Date - Cannot Exceed 640]]</f>
        <v>0</v>
      </c>
    </row>
    <row r="95" spans="1:13" s="110" customFormat="1" ht="30.75" customHeight="1" x14ac:dyDescent="0.25">
      <c r="A95" s="115">
        <f>'Information Sheet-COMPLETE 1st'!A102</f>
        <v>0</v>
      </c>
      <c r="B95" s="109">
        <f>'Information Sheet-COMPLETE 1st'!B102</f>
        <v>0</v>
      </c>
      <c r="C95" s="2"/>
      <c r="D95" s="7">
        <f>Table215[[#This Row],[Employee''s Essential Occupation; update if required]]</f>
        <v>0</v>
      </c>
      <c r="E95" s="118">
        <f t="shared" si="13"/>
        <v>1</v>
      </c>
      <c r="F95" s="118">
        <f t="shared" si="13"/>
        <v>0</v>
      </c>
      <c r="G95" s="82"/>
      <c r="H95" s="116">
        <f>Table215[[#This Row],[Hourly Rate             (no less than $13.71, no more than $20.00); update if required]]</f>
        <v>0</v>
      </c>
      <c r="I95" s="84">
        <v>0</v>
      </c>
      <c r="J95" s="117">
        <f t="shared" si="12"/>
        <v>20</v>
      </c>
      <c r="K95" s="117" t="str">
        <f t="shared" si="9"/>
        <v>$4.00</v>
      </c>
      <c r="L95" s="133" t="str">
        <f t="shared" si="10"/>
        <v>0</v>
      </c>
      <c r="M95" s="109">
        <f>Table216[[#This Row],[Regular Worked Hours (Excludes OT and nonworked STAT)]]+Table215[[#This Row],[Hours to Date - Cannot Exceed 640]]</f>
        <v>0</v>
      </c>
    </row>
    <row r="96" spans="1:13" s="110" customFormat="1" ht="30.75" customHeight="1" x14ac:dyDescent="0.25">
      <c r="A96" s="115">
        <f>'Information Sheet-COMPLETE 1st'!A103</f>
        <v>0</v>
      </c>
      <c r="B96" s="109">
        <f>'Information Sheet-COMPLETE 1st'!B103</f>
        <v>0</v>
      </c>
      <c r="C96" s="2"/>
      <c r="D96" s="7">
        <f>Table215[[#This Row],[Employee''s Essential Occupation; update if required]]</f>
        <v>0</v>
      </c>
      <c r="E96" s="118">
        <f t="shared" si="13"/>
        <v>1</v>
      </c>
      <c r="F96" s="118">
        <f t="shared" si="13"/>
        <v>0</v>
      </c>
      <c r="G96" s="82"/>
      <c r="H96" s="116">
        <f>Table215[[#This Row],[Hourly Rate             (no less than $13.71, no more than $20.00); update if required]]</f>
        <v>0</v>
      </c>
      <c r="I96" s="84">
        <v>0</v>
      </c>
      <c r="J96" s="117">
        <f t="shared" si="12"/>
        <v>20</v>
      </c>
      <c r="K96" s="117" t="str">
        <f t="shared" si="9"/>
        <v>$4.00</v>
      </c>
      <c r="L96" s="133" t="str">
        <f t="shared" si="10"/>
        <v>0</v>
      </c>
      <c r="M96" s="109">
        <f>Table216[[#This Row],[Regular Worked Hours (Excludes OT and nonworked STAT)]]+Table215[[#This Row],[Hours to Date - Cannot Exceed 640]]</f>
        <v>0</v>
      </c>
    </row>
    <row r="97" spans="1:13" s="110" customFormat="1" ht="30.75" customHeight="1" x14ac:dyDescent="0.25">
      <c r="A97" s="115">
        <f>'Information Sheet-COMPLETE 1st'!A104</f>
        <v>0</v>
      </c>
      <c r="B97" s="109">
        <f>'Information Sheet-COMPLETE 1st'!B104</f>
        <v>0</v>
      </c>
      <c r="C97" s="2"/>
      <c r="D97" s="7">
        <f>Table215[[#This Row],[Employee''s Essential Occupation; update if required]]</f>
        <v>0</v>
      </c>
      <c r="E97" s="118">
        <f t="shared" si="13"/>
        <v>1</v>
      </c>
      <c r="F97" s="118">
        <f t="shared" si="13"/>
        <v>0</v>
      </c>
      <c r="G97" s="82"/>
      <c r="H97" s="116">
        <f>Table215[[#This Row],[Hourly Rate             (no less than $13.71, no more than $20.00); update if required]]</f>
        <v>0</v>
      </c>
      <c r="I97" s="84">
        <v>0</v>
      </c>
      <c r="J97" s="117">
        <f t="shared" si="12"/>
        <v>20</v>
      </c>
      <c r="K97" s="117" t="str">
        <f t="shared" si="9"/>
        <v>$4.00</v>
      </c>
      <c r="L97" s="133" t="str">
        <f t="shared" si="10"/>
        <v>0</v>
      </c>
      <c r="M97" s="109">
        <f>Table216[[#This Row],[Regular Worked Hours (Excludes OT and nonworked STAT)]]+Table215[[#This Row],[Hours to Date - Cannot Exceed 640]]</f>
        <v>0</v>
      </c>
    </row>
    <row r="98" spans="1:13" s="110" customFormat="1" ht="30.75" customHeight="1" x14ac:dyDescent="0.25">
      <c r="A98" s="115">
        <f>'Information Sheet-COMPLETE 1st'!A105</f>
        <v>0</v>
      </c>
      <c r="B98" s="109">
        <f>'Information Sheet-COMPLETE 1st'!B105</f>
        <v>0</v>
      </c>
      <c r="C98" s="2"/>
      <c r="D98" s="7">
        <f>Table215[[#This Row],[Employee''s Essential Occupation; update if required]]</f>
        <v>0</v>
      </c>
      <c r="E98" s="118">
        <f t="shared" si="13"/>
        <v>1</v>
      </c>
      <c r="F98" s="118">
        <f t="shared" si="13"/>
        <v>0</v>
      </c>
      <c r="G98" s="82"/>
      <c r="H98" s="116">
        <f>Table215[[#This Row],[Hourly Rate             (no less than $13.71, no more than $20.00); update if required]]</f>
        <v>0</v>
      </c>
      <c r="I98" s="84">
        <v>0</v>
      </c>
      <c r="J98" s="117">
        <f t="shared" si="12"/>
        <v>20</v>
      </c>
      <c r="K98" s="117" t="str">
        <f t="shared" si="9"/>
        <v>$4.00</v>
      </c>
      <c r="L98" s="133" t="str">
        <f t="shared" si="10"/>
        <v>0</v>
      </c>
      <c r="M98" s="109">
        <f>Table216[[#This Row],[Regular Worked Hours (Excludes OT and nonworked STAT)]]+Table215[[#This Row],[Hours to Date - Cannot Exceed 640]]</f>
        <v>0</v>
      </c>
    </row>
    <row r="99" spans="1:13" s="110" customFormat="1" ht="30.75" customHeight="1" x14ac:dyDescent="0.25">
      <c r="A99" s="115">
        <f>'Information Sheet-COMPLETE 1st'!A106</f>
        <v>0</v>
      </c>
      <c r="B99" s="109">
        <f>'Information Sheet-COMPLETE 1st'!B106</f>
        <v>0</v>
      </c>
      <c r="C99" s="2"/>
      <c r="D99" s="7">
        <f>Table215[[#This Row],[Employee''s Essential Occupation; update if required]]</f>
        <v>0</v>
      </c>
      <c r="E99" s="118">
        <f t="shared" si="13"/>
        <v>1</v>
      </c>
      <c r="F99" s="118">
        <f t="shared" si="13"/>
        <v>0</v>
      </c>
      <c r="G99" s="82"/>
      <c r="H99" s="116">
        <f>Table215[[#This Row],[Hourly Rate             (no less than $13.71, no more than $20.00); update if required]]</f>
        <v>0</v>
      </c>
      <c r="I99" s="84">
        <v>0</v>
      </c>
      <c r="J99" s="117">
        <f t="shared" si="12"/>
        <v>20</v>
      </c>
      <c r="K99" s="117" t="str">
        <f t="shared" si="9"/>
        <v>$4.00</v>
      </c>
      <c r="L99" s="133" t="str">
        <f t="shared" si="10"/>
        <v>0</v>
      </c>
      <c r="M99" s="109">
        <f>Table216[[#This Row],[Regular Worked Hours (Excludes OT and nonworked STAT)]]+Table215[[#This Row],[Hours to Date - Cannot Exceed 640]]</f>
        <v>0</v>
      </c>
    </row>
    <row r="100" spans="1:13" s="110" customFormat="1" ht="30.75" customHeight="1" x14ac:dyDescent="0.25">
      <c r="A100" s="115">
        <f>'Information Sheet-COMPLETE 1st'!A107</f>
        <v>0</v>
      </c>
      <c r="B100" s="109">
        <f>'Information Sheet-COMPLETE 1st'!B107</f>
        <v>0</v>
      </c>
      <c r="C100" s="2"/>
      <c r="D100" s="7">
        <f>Table215[[#This Row],[Employee''s Essential Occupation; update if required]]</f>
        <v>0</v>
      </c>
      <c r="E100" s="118">
        <f t="shared" si="13"/>
        <v>1</v>
      </c>
      <c r="F100" s="118">
        <f t="shared" si="13"/>
        <v>0</v>
      </c>
      <c r="G100" s="82"/>
      <c r="H100" s="116">
        <f>Table215[[#This Row],[Hourly Rate             (no less than $13.71, no more than $20.00); update if required]]</f>
        <v>0</v>
      </c>
      <c r="I100" s="84">
        <v>0</v>
      </c>
      <c r="J100" s="117">
        <f t="shared" si="12"/>
        <v>20</v>
      </c>
      <c r="K100" s="117" t="str">
        <f t="shared" si="9"/>
        <v>$4.00</v>
      </c>
      <c r="L100" s="133" t="str">
        <f t="shared" si="10"/>
        <v>0</v>
      </c>
      <c r="M100" s="109">
        <f>Table216[[#This Row],[Regular Worked Hours (Excludes OT and nonworked STAT)]]+Table215[[#This Row],[Hours to Date - Cannot Exceed 640]]</f>
        <v>0</v>
      </c>
    </row>
    <row r="101" spans="1:13" s="110" customFormat="1" ht="30.75" customHeight="1" x14ac:dyDescent="0.25">
      <c r="A101" s="115">
        <f>'Information Sheet-COMPLETE 1st'!A108</f>
        <v>0</v>
      </c>
      <c r="B101" s="109">
        <f>'Information Sheet-COMPLETE 1st'!B108</f>
        <v>0</v>
      </c>
      <c r="C101" s="2"/>
      <c r="D101" s="7">
        <f>Table215[[#This Row],[Employee''s Essential Occupation; update if required]]</f>
        <v>0</v>
      </c>
      <c r="E101" s="118">
        <f t="shared" si="13"/>
        <v>1</v>
      </c>
      <c r="F101" s="118">
        <f t="shared" si="13"/>
        <v>0</v>
      </c>
      <c r="G101" s="82"/>
      <c r="H101" s="116">
        <f>Table215[[#This Row],[Hourly Rate             (no less than $13.71, no more than $20.00); update if required]]</f>
        <v>0</v>
      </c>
      <c r="I101" s="84">
        <v>0</v>
      </c>
      <c r="J101" s="117">
        <f t="shared" si="12"/>
        <v>20</v>
      </c>
      <c r="K101" s="117" t="str">
        <f t="shared" si="9"/>
        <v>$4.00</v>
      </c>
      <c r="L101" s="133" t="str">
        <f t="shared" si="10"/>
        <v>0</v>
      </c>
      <c r="M101" s="109">
        <f>Table216[[#This Row],[Regular Worked Hours (Excludes OT and nonworked STAT)]]+Table215[[#This Row],[Hours to Date - Cannot Exceed 640]]</f>
        <v>0</v>
      </c>
    </row>
    <row r="102" spans="1:13" s="110" customFormat="1" ht="30.75" customHeight="1" x14ac:dyDescent="0.25">
      <c r="A102" s="115">
        <f>'Information Sheet-COMPLETE 1st'!A109</f>
        <v>0</v>
      </c>
      <c r="B102" s="109">
        <f>'Information Sheet-COMPLETE 1st'!B109</f>
        <v>0</v>
      </c>
      <c r="C102" s="2"/>
      <c r="D102" s="7">
        <f>Table215[[#This Row],[Employee''s Essential Occupation; update if required]]</f>
        <v>0</v>
      </c>
      <c r="E102" s="118">
        <f t="shared" si="13"/>
        <v>1</v>
      </c>
      <c r="F102" s="118">
        <f t="shared" si="13"/>
        <v>0</v>
      </c>
      <c r="G102" s="82"/>
      <c r="H102" s="116">
        <f>Table215[[#This Row],[Hourly Rate             (no less than $13.71, no more than $20.00); update if required]]</f>
        <v>0</v>
      </c>
      <c r="I102" s="84">
        <v>0</v>
      </c>
      <c r="J102" s="117">
        <f t="shared" si="12"/>
        <v>20</v>
      </c>
      <c r="K102" s="117" t="str">
        <f t="shared" ref="K102:K106" si="14">IF(AND(J102&lt;=3.99,L109&gt;(-100)),J102,"$4.00")</f>
        <v>$4.00</v>
      </c>
      <c r="L102" s="133" t="str">
        <f t="shared" ref="L102:L106" si="15">IF(OR(H102&gt;19.99,H102&lt;13.71),"0",I102*K102)</f>
        <v>0</v>
      </c>
      <c r="M102" s="109">
        <f>Table216[[#This Row],[Regular Worked Hours (Excludes OT and nonworked STAT)]]+Table215[[#This Row],[Hours to Date - Cannot Exceed 640]]</f>
        <v>0</v>
      </c>
    </row>
    <row r="103" spans="1:13" s="110" customFormat="1" ht="30.75" customHeight="1" x14ac:dyDescent="0.25">
      <c r="A103" s="115">
        <f>'Information Sheet-COMPLETE 1st'!A110</f>
        <v>0</v>
      </c>
      <c r="B103" s="109">
        <f>'Information Sheet-COMPLETE 1st'!B110</f>
        <v>0</v>
      </c>
      <c r="C103" s="2"/>
      <c r="D103" s="7">
        <f>Table215[[#This Row],[Employee''s Essential Occupation; update if required]]</f>
        <v>0</v>
      </c>
      <c r="E103" s="118">
        <f t="shared" ref="E103:F106" si="16">E102</f>
        <v>1</v>
      </c>
      <c r="F103" s="118">
        <f t="shared" si="16"/>
        <v>0</v>
      </c>
      <c r="G103" s="82"/>
      <c r="H103" s="116">
        <f>Table215[[#This Row],[Hourly Rate             (no less than $13.71, no more than $20.00); update if required]]</f>
        <v>0</v>
      </c>
      <c r="I103" s="84">
        <v>0</v>
      </c>
      <c r="J103" s="117">
        <f t="shared" si="12"/>
        <v>20</v>
      </c>
      <c r="K103" s="117" t="str">
        <f t="shared" si="14"/>
        <v>$4.00</v>
      </c>
      <c r="L103" s="133" t="str">
        <f t="shared" si="15"/>
        <v>0</v>
      </c>
      <c r="M103" s="109">
        <f>Table216[[#This Row],[Regular Worked Hours (Excludes OT and nonworked STAT)]]+Table215[[#This Row],[Hours to Date - Cannot Exceed 640]]</f>
        <v>0</v>
      </c>
    </row>
    <row r="104" spans="1:13" s="110" customFormat="1" ht="30.75" customHeight="1" x14ac:dyDescent="0.25">
      <c r="A104" s="115">
        <f>'Information Sheet-COMPLETE 1st'!A111</f>
        <v>0</v>
      </c>
      <c r="B104" s="109">
        <f>'Information Sheet-COMPLETE 1st'!B111</f>
        <v>0</v>
      </c>
      <c r="C104" s="2"/>
      <c r="D104" s="7">
        <f>Table215[[#This Row],[Employee''s Essential Occupation; update if required]]</f>
        <v>0</v>
      </c>
      <c r="E104" s="118">
        <f t="shared" si="16"/>
        <v>1</v>
      </c>
      <c r="F104" s="118">
        <f t="shared" si="16"/>
        <v>0</v>
      </c>
      <c r="G104" s="82"/>
      <c r="H104" s="116">
        <f>Table215[[#This Row],[Hourly Rate             (no less than $13.71, no more than $20.00); update if required]]</f>
        <v>0</v>
      </c>
      <c r="I104" s="84">
        <v>0</v>
      </c>
      <c r="J104" s="117">
        <f t="shared" si="12"/>
        <v>20</v>
      </c>
      <c r="K104" s="117" t="str">
        <f t="shared" si="14"/>
        <v>$4.00</v>
      </c>
      <c r="L104" s="133" t="str">
        <f t="shared" si="15"/>
        <v>0</v>
      </c>
      <c r="M104" s="109">
        <f>Table216[[#This Row],[Regular Worked Hours (Excludes OT and nonworked STAT)]]+Table215[[#This Row],[Hours to Date - Cannot Exceed 640]]</f>
        <v>0</v>
      </c>
    </row>
    <row r="105" spans="1:13" s="110" customFormat="1" ht="30.75" customHeight="1" x14ac:dyDescent="0.25">
      <c r="A105" s="115">
        <f>'Information Sheet-COMPLETE 1st'!A112</f>
        <v>0</v>
      </c>
      <c r="B105" s="109">
        <f>'Information Sheet-COMPLETE 1st'!B112</f>
        <v>0</v>
      </c>
      <c r="C105" s="2"/>
      <c r="D105" s="7">
        <f>Table215[[#This Row],[Employee''s Essential Occupation; update if required]]</f>
        <v>0</v>
      </c>
      <c r="E105" s="118">
        <f t="shared" si="16"/>
        <v>1</v>
      </c>
      <c r="F105" s="118">
        <f t="shared" si="16"/>
        <v>0</v>
      </c>
      <c r="G105" s="82"/>
      <c r="H105" s="116">
        <f>Table215[[#This Row],[Hourly Rate             (no less than $13.71, no more than $20.00); update if required]]</f>
        <v>0</v>
      </c>
      <c r="I105" s="84">
        <v>0</v>
      </c>
      <c r="J105" s="117">
        <f t="shared" si="12"/>
        <v>20</v>
      </c>
      <c r="K105" s="117" t="str">
        <f t="shared" si="14"/>
        <v>$4.00</v>
      </c>
      <c r="L105" s="133" t="str">
        <f t="shared" si="15"/>
        <v>0</v>
      </c>
      <c r="M105" s="109">
        <f>Table216[[#This Row],[Regular Worked Hours (Excludes OT and nonworked STAT)]]+Table215[[#This Row],[Hours to Date - Cannot Exceed 640]]</f>
        <v>0</v>
      </c>
    </row>
    <row r="106" spans="1:13" s="110" customFormat="1" ht="30.75" customHeight="1" x14ac:dyDescent="0.25">
      <c r="A106" s="115">
        <f>'Information Sheet-COMPLETE 1st'!A113</f>
        <v>0</v>
      </c>
      <c r="B106" s="109">
        <f>'Information Sheet-COMPLETE 1st'!B113</f>
        <v>0</v>
      </c>
      <c r="C106" s="2"/>
      <c r="D106" s="7">
        <f>Table215[[#This Row],[Employee''s Essential Occupation; update if required]]</f>
        <v>0</v>
      </c>
      <c r="E106" s="118">
        <f t="shared" si="16"/>
        <v>1</v>
      </c>
      <c r="F106" s="118">
        <f t="shared" si="16"/>
        <v>0</v>
      </c>
      <c r="G106" s="82"/>
      <c r="H106" s="116">
        <f>Table215[[#This Row],[Hourly Rate             (no less than $13.71, no more than $20.00); update if required]]</f>
        <v>0</v>
      </c>
      <c r="I106" s="84">
        <v>0</v>
      </c>
      <c r="J106" s="117">
        <f t="shared" si="12"/>
        <v>20</v>
      </c>
      <c r="K106" s="117" t="str">
        <f t="shared" si="14"/>
        <v>$4.00</v>
      </c>
      <c r="L106" s="133" t="str">
        <f t="shared" si="15"/>
        <v>0</v>
      </c>
      <c r="M106" s="109">
        <f>Table216[[#This Row],[Regular Worked Hours (Excludes OT and nonworked STAT)]]+Table215[[#This Row],[Hours to Date - Cannot Exceed 640]]</f>
        <v>0</v>
      </c>
    </row>
    <row r="107" spans="1:13" s="111" customFormat="1" ht="16.5" x14ac:dyDescent="0.3">
      <c r="C107" s="77"/>
      <c r="D107" s="77"/>
      <c r="E107" s="77"/>
      <c r="F107" s="155" t="s">
        <v>7</v>
      </c>
      <c r="G107" s="155"/>
      <c r="H107" s="155"/>
      <c r="I107" s="155"/>
      <c r="J107" s="155"/>
      <c r="K107" s="127"/>
      <c r="L107" s="131">
        <f>IF(F6&gt;44242, 0,SUM(L6:L106))</f>
        <v>0</v>
      </c>
      <c r="M107" s="124"/>
    </row>
  </sheetData>
  <sheetProtection password="CDD8" sheet="1" selectLockedCells="1" autoFilter="0"/>
  <mergeCells count="3">
    <mergeCell ref="B2:L2"/>
    <mergeCell ref="F107:J107"/>
    <mergeCell ref="A1:M1"/>
  </mergeCells>
  <conditionalFormatting sqref="H6:H106">
    <cfRule type="cellIs" dxfId="209" priority="2" operator="lessThan">
      <formula>13.71</formula>
    </cfRule>
    <cfRule type="cellIs" dxfId="208" priority="5" operator="greaterThan">
      <formula>19.99</formula>
    </cfRule>
    <cfRule type="cellIs" dxfId="207" priority="6" operator="greaterThan">
      <formula>20</formula>
    </cfRule>
  </conditionalFormatting>
  <conditionalFormatting sqref="C6:C106">
    <cfRule type="cellIs" dxfId="206" priority="4" operator="equal">
      <formula>"NO"</formula>
    </cfRule>
  </conditionalFormatting>
  <conditionalFormatting sqref="E6 F6">
    <cfRule type="cellIs" dxfId="205" priority="3" operator="lessThan">
      <formula>44119</formula>
    </cfRule>
  </conditionalFormatting>
  <conditionalFormatting sqref="M6:M106">
    <cfRule type="cellIs" dxfId="204" priority="1" operator="greaterThan">
      <formula>640</formula>
    </cfRule>
  </conditionalFormatting>
  <hyperlinks>
    <hyperlink ref="A8:B8" r:id="rId1" display="Active/In Compliance with Corporate Affairs "/>
  </hyperlinks>
  <pageMargins left="0.7" right="0.7" top="0.75" bottom="0.75" header="0.3" footer="0.3"/>
  <pageSetup paperSize="5" scale="76" fitToHeight="0" orientation="landscape" r:id="rId2"/>
  <headerFooter>
    <oddHeader>&amp;A</oddHeader>
  </headerFooter>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LIST!$B$1:$B$55</xm:f>
          </x14:formula1>
          <xm:sqref>B110:B116</xm:sqref>
        </x14:dataValidation>
        <x14:dataValidation type="list" allowBlank="1" showInputMessage="1" showErrorMessage="1">
          <x14:formula1>
            <xm:f>LIST!$D$1:$D$2</xm:f>
          </x14:formula1>
          <xm:sqref>C6:C106</xm:sqref>
        </x14:dataValidation>
        <x14:dataValidation type="list" allowBlank="1" showInputMessage="1" showErrorMessage="1">
          <x14:formula1>
            <xm:f>LIST!$E$28:$E$29</xm:f>
          </x14:formula1>
          <xm:sqref>G6:G106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M107"/>
  <sheetViews>
    <sheetView zoomScaleNormal="100" workbookViewId="0">
      <selection activeCell="F6" sqref="F6"/>
    </sheetView>
  </sheetViews>
  <sheetFormatPr defaultColWidth="9.140625" defaultRowHeight="15" x14ac:dyDescent="0.25"/>
  <cols>
    <col min="1" max="1" width="27.7109375" style="108" bestFit="1" customWidth="1"/>
    <col min="2" max="2" width="31.5703125" style="108" customWidth="1"/>
    <col min="3" max="3" width="22.85546875" style="7" hidden="1" customWidth="1"/>
    <col min="4" max="4" width="29.7109375" style="7" customWidth="1"/>
    <col min="5" max="5" width="15.42578125" style="7" customWidth="1"/>
    <col min="6" max="6" width="15.42578125" style="108" customWidth="1"/>
    <col min="7" max="7" width="15" style="108" hidden="1" customWidth="1"/>
    <col min="8" max="8" width="20.7109375" style="7" customWidth="1"/>
    <col min="9" max="9" width="19.140625" style="108" customWidth="1"/>
    <col min="10" max="11" width="13.5703125" style="108" hidden="1" customWidth="1"/>
    <col min="12" max="12" width="14.85546875" style="136" customWidth="1"/>
    <col min="13" max="13" width="21.140625" style="108" bestFit="1" customWidth="1"/>
    <col min="14" max="16384" width="9.140625" style="108"/>
  </cols>
  <sheetData>
    <row r="1" spans="1:13" s="109" customFormat="1" ht="52.5" customHeight="1" x14ac:dyDescent="0.2">
      <c r="A1" s="143" t="s">
        <v>4</v>
      </c>
      <c r="B1" s="143"/>
      <c r="C1" s="143"/>
      <c r="D1" s="143"/>
      <c r="E1" s="143"/>
      <c r="F1" s="143"/>
      <c r="G1" s="143"/>
      <c r="H1" s="143"/>
      <c r="I1" s="143"/>
      <c r="J1" s="143"/>
      <c r="K1" s="143"/>
      <c r="L1" s="143"/>
      <c r="M1" s="143"/>
    </row>
    <row r="2" spans="1:13" s="110" customFormat="1" ht="33.75" customHeight="1" x14ac:dyDescent="0.25">
      <c r="A2" s="113" t="s">
        <v>108</v>
      </c>
      <c r="B2" s="144" t="str">
        <f>'Period Four'!B2:L2</f>
        <v>ENTER BUSINESS NAME HERE</v>
      </c>
      <c r="C2" s="144"/>
      <c r="D2" s="144"/>
      <c r="E2" s="144"/>
      <c r="F2" s="144"/>
      <c r="G2" s="144"/>
      <c r="H2" s="144"/>
      <c r="I2" s="144"/>
      <c r="J2" s="144"/>
      <c r="K2" s="144"/>
      <c r="L2" s="144"/>
    </row>
    <row r="3" spans="1:13" s="110" customFormat="1" ht="8.25" customHeight="1" x14ac:dyDescent="0.25">
      <c r="A3" s="114"/>
      <c r="B3" s="10"/>
      <c r="C3" s="15"/>
      <c r="D3" s="15"/>
      <c r="E3" s="17"/>
      <c r="F3" s="10"/>
      <c r="G3" s="10"/>
      <c r="H3" s="17"/>
      <c r="I3" s="10"/>
      <c r="L3" s="114"/>
    </row>
    <row r="4" spans="1:13" s="110" customFormat="1" ht="6.75" customHeight="1" x14ac:dyDescent="0.25">
      <c r="A4" s="114"/>
      <c r="B4" s="114"/>
      <c r="C4" s="22"/>
      <c r="D4" s="15"/>
      <c r="E4" s="15"/>
      <c r="F4" s="114"/>
      <c r="G4" s="114"/>
      <c r="H4" s="15"/>
      <c r="I4" s="114"/>
      <c r="L4" s="114"/>
    </row>
    <row r="5" spans="1:13" s="24" customFormat="1" ht="81" customHeight="1" x14ac:dyDescent="0.25">
      <c r="A5" s="91" t="s">
        <v>95</v>
      </c>
      <c r="B5" s="91" t="s">
        <v>96</v>
      </c>
      <c r="C5" s="91" t="s">
        <v>94</v>
      </c>
      <c r="D5" s="91" t="s">
        <v>117</v>
      </c>
      <c r="E5" s="91" t="s">
        <v>110</v>
      </c>
      <c r="F5" s="91" t="s">
        <v>111</v>
      </c>
      <c r="G5" s="91" t="s">
        <v>12</v>
      </c>
      <c r="H5" s="91" t="s">
        <v>116</v>
      </c>
      <c r="I5" s="91" t="s">
        <v>99</v>
      </c>
      <c r="J5" s="91" t="s">
        <v>0</v>
      </c>
      <c r="K5" s="91" t="s">
        <v>120</v>
      </c>
      <c r="L5" s="91" t="s">
        <v>93</v>
      </c>
      <c r="M5" s="91" t="s">
        <v>114</v>
      </c>
    </row>
    <row r="6" spans="1:13" ht="30.75" customHeight="1" x14ac:dyDescent="0.25">
      <c r="A6" s="115">
        <f>'Information Sheet-COMPLETE 1st'!A13</f>
        <v>0</v>
      </c>
      <c r="B6" s="109">
        <f>'Information Sheet-COMPLETE 1st'!B13</f>
        <v>0</v>
      </c>
      <c r="C6" s="2"/>
      <c r="D6" s="7">
        <f>Table216[[#This Row],[Employee''s Essential Occupation; update if required]]</f>
        <v>0</v>
      </c>
      <c r="E6" s="120">
        <f>Table216[[#This Row],[Work Period End - CAN''T BE AFTER FEBRUARY 15]]+1</f>
        <v>1</v>
      </c>
      <c r="F6" s="121"/>
      <c r="G6" s="82"/>
      <c r="H6" s="116">
        <f>Table216[[#This Row],[Hourly Rate             (no less than $13.71, no more than $20.00); update if required]]</f>
        <v>0</v>
      </c>
      <c r="I6" s="84">
        <v>0</v>
      </c>
      <c r="J6" s="117">
        <f>20-H6</f>
        <v>20</v>
      </c>
      <c r="K6" s="117" t="str">
        <f t="shared" ref="K6:K37" si="0">IF(AND(J6&lt;=3.99,L13&gt;(-100)),J6,"$4.00")</f>
        <v>$4.00</v>
      </c>
      <c r="L6" s="133" t="str">
        <f t="shared" ref="L6:L37" si="1">IF(OR(H6&gt;19.99,H6&lt;13.71),"0",I6*K6)</f>
        <v>0</v>
      </c>
      <c r="M6" s="109">
        <f>Table217[[#This Row],[Regular Worked Hours (Excludes OT and nonworked STAT)]]+Table216[[#This Row],[Hours to Date - Cannot Exceed 640]]</f>
        <v>0</v>
      </c>
    </row>
    <row r="7" spans="1:13" ht="30.75" customHeight="1" x14ac:dyDescent="0.25">
      <c r="A7" s="115">
        <f>'Information Sheet-COMPLETE 1st'!A14</f>
        <v>0</v>
      </c>
      <c r="B7" s="109">
        <f>'Information Sheet-COMPLETE 1st'!B14</f>
        <v>0</v>
      </c>
      <c r="C7" s="2"/>
      <c r="D7" s="7">
        <f>Table216[[#This Row],[Employee''s Essential Occupation; update if required]]</f>
        <v>0</v>
      </c>
      <c r="E7" s="118">
        <f t="shared" ref="E7:F22" si="2">E6</f>
        <v>1</v>
      </c>
      <c r="F7" s="118">
        <f t="shared" si="2"/>
        <v>0</v>
      </c>
      <c r="G7" s="82"/>
      <c r="H7" s="116">
        <f>Table216[[#This Row],[Hourly Rate             (no less than $13.71, no more than $20.00); update if required]]</f>
        <v>0</v>
      </c>
      <c r="I7" s="84">
        <v>0</v>
      </c>
      <c r="J7" s="117">
        <f>20-H7</f>
        <v>20</v>
      </c>
      <c r="K7" s="117" t="str">
        <f t="shared" si="0"/>
        <v>$4.00</v>
      </c>
      <c r="L7" s="133" t="str">
        <f t="shared" si="1"/>
        <v>0</v>
      </c>
      <c r="M7" s="109">
        <f>Table217[[#This Row],[Regular Worked Hours (Excludes OT and nonworked STAT)]]+Table216[[#This Row],[Hours to Date - Cannot Exceed 640]]</f>
        <v>0</v>
      </c>
    </row>
    <row r="8" spans="1:13" ht="30.75" customHeight="1" x14ac:dyDescent="0.25">
      <c r="A8" s="115">
        <f>'Information Sheet-COMPLETE 1st'!A15</f>
        <v>0</v>
      </c>
      <c r="B8" s="109">
        <f>'Information Sheet-COMPLETE 1st'!B15</f>
        <v>0</v>
      </c>
      <c r="C8" s="2"/>
      <c r="D8" s="7">
        <f>Table216[[#This Row],[Employee''s Essential Occupation; update if required]]</f>
        <v>0</v>
      </c>
      <c r="E8" s="118">
        <f t="shared" si="2"/>
        <v>1</v>
      </c>
      <c r="F8" s="118">
        <f t="shared" si="2"/>
        <v>0</v>
      </c>
      <c r="G8" s="82"/>
      <c r="H8" s="116">
        <f>Table216[[#This Row],[Hourly Rate             (no less than $13.71, no more than $20.00); update if required]]</f>
        <v>0</v>
      </c>
      <c r="I8" s="84">
        <v>0</v>
      </c>
      <c r="J8" s="117">
        <f>20-H8</f>
        <v>20</v>
      </c>
      <c r="K8" s="117" t="str">
        <f t="shared" si="0"/>
        <v>$4.00</v>
      </c>
      <c r="L8" s="133" t="str">
        <f t="shared" si="1"/>
        <v>0</v>
      </c>
      <c r="M8" s="109">
        <f>Table217[[#This Row],[Regular Worked Hours (Excludes OT and nonworked STAT)]]+Table216[[#This Row],[Hours to Date - Cannot Exceed 640]]</f>
        <v>0</v>
      </c>
    </row>
    <row r="9" spans="1:13" ht="30.75" customHeight="1" x14ac:dyDescent="0.25">
      <c r="A9" s="115">
        <f>'Information Sheet-COMPLETE 1st'!A16</f>
        <v>0</v>
      </c>
      <c r="B9" s="109">
        <f>'Information Sheet-COMPLETE 1st'!B16</f>
        <v>0</v>
      </c>
      <c r="C9" s="2"/>
      <c r="D9" s="7">
        <f>Table216[[#This Row],[Employee''s Essential Occupation; update if required]]</f>
        <v>0</v>
      </c>
      <c r="E9" s="118">
        <f t="shared" si="2"/>
        <v>1</v>
      </c>
      <c r="F9" s="118">
        <f t="shared" si="2"/>
        <v>0</v>
      </c>
      <c r="G9" s="82"/>
      <c r="H9" s="116">
        <f>Table216[[#This Row],[Hourly Rate             (no less than $13.71, no more than $20.00); update if required]]</f>
        <v>0</v>
      </c>
      <c r="I9" s="84">
        <v>0</v>
      </c>
      <c r="J9" s="117">
        <f>20-H9</f>
        <v>20</v>
      </c>
      <c r="K9" s="117" t="str">
        <f t="shared" si="0"/>
        <v>$4.00</v>
      </c>
      <c r="L9" s="133" t="str">
        <f t="shared" si="1"/>
        <v>0</v>
      </c>
      <c r="M9" s="109">
        <f>Table217[[#This Row],[Regular Worked Hours (Excludes OT and nonworked STAT)]]+Table216[[#This Row],[Hours to Date - Cannot Exceed 640]]</f>
        <v>0</v>
      </c>
    </row>
    <row r="10" spans="1:13" s="110" customFormat="1" ht="30.75" customHeight="1" x14ac:dyDescent="0.25">
      <c r="A10" s="115">
        <f>'Information Sheet-COMPLETE 1st'!A17</f>
        <v>0</v>
      </c>
      <c r="B10" s="109">
        <f>'Information Sheet-COMPLETE 1st'!B17</f>
        <v>0</v>
      </c>
      <c r="C10" s="2"/>
      <c r="D10" s="7">
        <f>Table216[[#This Row],[Employee''s Essential Occupation; update if required]]</f>
        <v>0</v>
      </c>
      <c r="E10" s="118">
        <f t="shared" si="2"/>
        <v>1</v>
      </c>
      <c r="F10" s="118">
        <f t="shared" si="2"/>
        <v>0</v>
      </c>
      <c r="G10" s="82"/>
      <c r="H10" s="116">
        <f>Table216[[#This Row],[Hourly Rate             (no less than $13.71, no more than $20.00); update if required]]</f>
        <v>0</v>
      </c>
      <c r="I10" s="84">
        <v>0</v>
      </c>
      <c r="J10" s="117">
        <f t="shared" ref="J10:J73" si="3">20-H10</f>
        <v>20</v>
      </c>
      <c r="K10" s="117" t="str">
        <f t="shared" si="0"/>
        <v>$4.00</v>
      </c>
      <c r="L10" s="133" t="str">
        <f t="shared" si="1"/>
        <v>0</v>
      </c>
      <c r="M10" s="109">
        <f>Table217[[#This Row],[Regular Worked Hours (Excludes OT and nonworked STAT)]]+Table216[[#This Row],[Hours to Date - Cannot Exceed 640]]</f>
        <v>0</v>
      </c>
    </row>
    <row r="11" spans="1:13" s="110" customFormat="1" ht="30.75" customHeight="1" x14ac:dyDescent="0.25">
      <c r="A11" s="115">
        <f>'Information Sheet-COMPLETE 1st'!A18</f>
        <v>0</v>
      </c>
      <c r="B11" s="109">
        <f>'Information Sheet-COMPLETE 1st'!B18</f>
        <v>0</v>
      </c>
      <c r="C11" s="2"/>
      <c r="D11" s="7">
        <f>Table216[[#This Row],[Employee''s Essential Occupation; update if required]]</f>
        <v>0</v>
      </c>
      <c r="E11" s="118">
        <f t="shared" si="2"/>
        <v>1</v>
      </c>
      <c r="F11" s="118">
        <f t="shared" si="2"/>
        <v>0</v>
      </c>
      <c r="G11" s="82"/>
      <c r="H11" s="116">
        <f>Table216[[#This Row],[Hourly Rate             (no less than $13.71, no more than $20.00); update if required]]</f>
        <v>0</v>
      </c>
      <c r="I11" s="84">
        <v>0</v>
      </c>
      <c r="J11" s="117">
        <f t="shared" si="3"/>
        <v>20</v>
      </c>
      <c r="K11" s="117" t="str">
        <f t="shared" si="0"/>
        <v>$4.00</v>
      </c>
      <c r="L11" s="133" t="str">
        <f t="shared" si="1"/>
        <v>0</v>
      </c>
      <c r="M11" s="109">
        <f>Table217[[#This Row],[Regular Worked Hours (Excludes OT and nonworked STAT)]]+Table216[[#This Row],[Hours to Date - Cannot Exceed 640]]</f>
        <v>0</v>
      </c>
    </row>
    <row r="12" spans="1:13" s="110" customFormat="1" ht="30.75" customHeight="1" x14ac:dyDescent="0.25">
      <c r="A12" s="115">
        <f>'Information Sheet-COMPLETE 1st'!A19</f>
        <v>0</v>
      </c>
      <c r="B12" s="109">
        <f>'Information Sheet-COMPLETE 1st'!B19</f>
        <v>0</v>
      </c>
      <c r="C12" s="2"/>
      <c r="D12" s="7">
        <f>Table216[[#This Row],[Employee''s Essential Occupation; update if required]]</f>
        <v>0</v>
      </c>
      <c r="E12" s="118">
        <f t="shared" si="2"/>
        <v>1</v>
      </c>
      <c r="F12" s="118">
        <f t="shared" si="2"/>
        <v>0</v>
      </c>
      <c r="G12" s="82"/>
      <c r="H12" s="116">
        <f>Table216[[#This Row],[Hourly Rate             (no less than $13.71, no more than $20.00); update if required]]</f>
        <v>0</v>
      </c>
      <c r="I12" s="84">
        <v>0</v>
      </c>
      <c r="J12" s="117">
        <f t="shared" si="3"/>
        <v>20</v>
      </c>
      <c r="K12" s="117" t="str">
        <f t="shared" si="0"/>
        <v>$4.00</v>
      </c>
      <c r="L12" s="133" t="str">
        <f t="shared" si="1"/>
        <v>0</v>
      </c>
      <c r="M12" s="109">
        <f>Table217[[#This Row],[Regular Worked Hours (Excludes OT and nonworked STAT)]]+Table216[[#This Row],[Hours to Date - Cannot Exceed 640]]</f>
        <v>0</v>
      </c>
    </row>
    <row r="13" spans="1:13" s="110" customFormat="1" ht="30.75" customHeight="1" x14ac:dyDescent="0.25">
      <c r="A13" s="115">
        <f>'Information Sheet-COMPLETE 1st'!A20</f>
        <v>0</v>
      </c>
      <c r="B13" s="109">
        <f>'Information Sheet-COMPLETE 1st'!B20</f>
        <v>0</v>
      </c>
      <c r="C13" s="2"/>
      <c r="D13" s="7">
        <f>Table216[[#This Row],[Employee''s Essential Occupation; update if required]]</f>
        <v>0</v>
      </c>
      <c r="E13" s="118">
        <f t="shared" si="2"/>
        <v>1</v>
      </c>
      <c r="F13" s="118">
        <f t="shared" si="2"/>
        <v>0</v>
      </c>
      <c r="G13" s="82"/>
      <c r="H13" s="116">
        <f>Table216[[#This Row],[Hourly Rate             (no less than $13.71, no more than $20.00); update if required]]</f>
        <v>0</v>
      </c>
      <c r="I13" s="84">
        <v>0</v>
      </c>
      <c r="J13" s="117">
        <f t="shared" si="3"/>
        <v>20</v>
      </c>
      <c r="K13" s="117" t="str">
        <f t="shared" si="0"/>
        <v>$4.00</v>
      </c>
      <c r="L13" s="133" t="str">
        <f t="shared" si="1"/>
        <v>0</v>
      </c>
      <c r="M13" s="109">
        <f>Table217[[#This Row],[Regular Worked Hours (Excludes OT and nonworked STAT)]]+Table216[[#This Row],[Hours to Date - Cannot Exceed 640]]</f>
        <v>0</v>
      </c>
    </row>
    <row r="14" spans="1:13" s="110" customFormat="1" ht="30.75" customHeight="1" x14ac:dyDescent="0.25">
      <c r="A14" s="115">
        <f>'Information Sheet-COMPLETE 1st'!A21</f>
        <v>0</v>
      </c>
      <c r="B14" s="109">
        <f>'Information Sheet-COMPLETE 1st'!B21</f>
        <v>0</v>
      </c>
      <c r="C14" s="2"/>
      <c r="D14" s="7">
        <f>Table216[[#This Row],[Employee''s Essential Occupation; update if required]]</f>
        <v>0</v>
      </c>
      <c r="E14" s="118">
        <f t="shared" si="2"/>
        <v>1</v>
      </c>
      <c r="F14" s="118">
        <f t="shared" si="2"/>
        <v>0</v>
      </c>
      <c r="G14" s="82"/>
      <c r="H14" s="116">
        <f>Table216[[#This Row],[Hourly Rate             (no less than $13.71, no more than $20.00); update if required]]</f>
        <v>0</v>
      </c>
      <c r="I14" s="84">
        <v>0</v>
      </c>
      <c r="J14" s="117">
        <f t="shared" si="3"/>
        <v>20</v>
      </c>
      <c r="K14" s="117" t="str">
        <f t="shared" si="0"/>
        <v>$4.00</v>
      </c>
      <c r="L14" s="133" t="str">
        <f t="shared" si="1"/>
        <v>0</v>
      </c>
      <c r="M14" s="109">
        <f>Table217[[#This Row],[Regular Worked Hours (Excludes OT and nonworked STAT)]]+Table216[[#This Row],[Hours to Date - Cannot Exceed 640]]</f>
        <v>0</v>
      </c>
    </row>
    <row r="15" spans="1:13" s="110" customFormat="1" ht="30.75" customHeight="1" x14ac:dyDescent="0.25">
      <c r="A15" s="115">
        <f>'Information Sheet-COMPLETE 1st'!A22</f>
        <v>0</v>
      </c>
      <c r="B15" s="109">
        <f>'Information Sheet-COMPLETE 1st'!B22</f>
        <v>0</v>
      </c>
      <c r="C15" s="2"/>
      <c r="D15" s="7">
        <f>Table216[[#This Row],[Employee''s Essential Occupation; update if required]]</f>
        <v>0</v>
      </c>
      <c r="E15" s="118">
        <f t="shared" si="2"/>
        <v>1</v>
      </c>
      <c r="F15" s="118">
        <f t="shared" si="2"/>
        <v>0</v>
      </c>
      <c r="G15" s="82"/>
      <c r="H15" s="116">
        <f>Table216[[#This Row],[Hourly Rate             (no less than $13.71, no more than $20.00); update if required]]</f>
        <v>0</v>
      </c>
      <c r="I15" s="84">
        <v>0</v>
      </c>
      <c r="J15" s="117">
        <f t="shared" si="3"/>
        <v>20</v>
      </c>
      <c r="K15" s="117" t="str">
        <f t="shared" si="0"/>
        <v>$4.00</v>
      </c>
      <c r="L15" s="133" t="str">
        <f t="shared" si="1"/>
        <v>0</v>
      </c>
      <c r="M15" s="109">
        <f>Table217[[#This Row],[Regular Worked Hours (Excludes OT and nonworked STAT)]]+Table216[[#This Row],[Hours to Date - Cannot Exceed 640]]</f>
        <v>0</v>
      </c>
    </row>
    <row r="16" spans="1:13" s="110" customFormat="1" ht="30.75" customHeight="1" x14ac:dyDescent="0.25">
      <c r="A16" s="115">
        <f>'Information Sheet-COMPLETE 1st'!A23</f>
        <v>0</v>
      </c>
      <c r="B16" s="109">
        <f>'Information Sheet-COMPLETE 1st'!B23</f>
        <v>0</v>
      </c>
      <c r="C16" s="2"/>
      <c r="D16" s="7">
        <f>Table216[[#This Row],[Employee''s Essential Occupation; update if required]]</f>
        <v>0</v>
      </c>
      <c r="E16" s="118">
        <f t="shared" si="2"/>
        <v>1</v>
      </c>
      <c r="F16" s="118">
        <f t="shared" si="2"/>
        <v>0</v>
      </c>
      <c r="G16" s="82"/>
      <c r="H16" s="116">
        <f>Table216[[#This Row],[Hourly Rate             (no less than $13.71, no more than $20.00); update if required]]</f>
        <v>0</v>
      </c>
      <c r="I16" s="84">
        <v>0</v>
      </c>
      <c r="J16" s="117">
        <f t="shared" si="3"/>
        <v>20</v>
      </c>
      <c r="K16" s="117" t="str">
        <f t="shared" si="0"/>
        <v>$4.00</v>
      </c>
      <c r="L16" s="133" t="str">
        <f t="shared" si="1"/>
        <v>0</v>
      </c>
      <c r="M16" s="109">
        <f>Table217[[#This Row],[Regular Worked Hours (Excludes OT and nonworked STAT)]]+Table216[[#This Row],[Hours to Date - Cannot Exceed 640]]</f>
        <v>0</v>
      </c>
    </row>
    <row r="17" spans="1:13" s="110" customFormat="1" ht="30.75" customHeight="1" x14ac:dyDescent="0.25">
      <c r="A17" s="115">
        <f>'Information Sheet-COMPLETE 1st'!A24</f>
        <v>0</v>
      </c>
      <c r="B17" s="109">
        <f>'Information Sheet-COMPLETE 1st'!B24</f>
        <v>0</v>
      </c>
      <c r="C17" s="2"/>
      <c r="D17" s="7">
        <f>Table216[[#This Row],[Employee''s Essential Occupation; update if required]]</f>
        <v>0</v>
      </c>
      <c r="E17" s="118">
        <f t="shared" si="2"/>
        <v>1</v>
      </c>
      <c r="F17" s="118">
        <f t="shared" si="2"/>
        <v>0</v>
      </c>
      <c r="G17" s="82"/>
      <c r="H17" s="116">
        <f>Table216[[#This Row],[Hourly Rate             (no less than $13.71, no more than $20.00); update if required]]</f>
        <v>0</v>
      </c>
      <c r="I17" s="84">
        <v>0</v>
      </c>
      <c r="J17" s="117">
        <f t="shared" si="3"/>
        <v>20</v>
      </c>
      <c r="K17" s="117" t="str">
        <f t="shared" si="0"/>
        <v>$4.00</v>
      </c>
      <c r="L17" s="133" t="str">
        <f t="shared" si="1"/>
        <v>0</v>
      </c>
      <c r="M17" s="109">
        <f>Table217[[#This Row],[Regular Worked Hours (Excludes OT and nonworked STAT)]]+Table216[[#This Row],[Hours to Date - Cannot Exceed 640]]</f>
        <v>0</v>
      </c>
    </row>
    <row r="18" spans="1:13" s="110" customFormat="1" ht="30.75" customHeight="1" x14ac:dyDescent="0.25">
      <c r="A18" s="115">
        <f>'Information Sheet-COMPLETE 1st'!A25</f>
        <v>0</v>
      </c>
      <c r="B18" s="109">
        <f>'Information Sheet-COMPLETE 1st'!B25</f>
        <v>0</v>
      </c>
      <c r="C18" s="2"/>
      <c r="D18" s="7">
        <f>Table216[[#This Row],[Employee''s Essential Occupation; update if required]]</f>
        <v>0</v>
      </c>
      <c r="E18" s="118">
        <f t="shared" si="2"/>
        <v>1</v>
      </c>
      <c r="F18" s="118">
        <f t="shared" si="2"/>
        <v>0</v>
      </c>
      <c r="G18" s="82"/>
      <c r="H18" s="116">
        <f>Table216[[#This Row],[Hourly Rate             (no less than $13.71, no more than $20.00); update if required]]</f>
        <v>0</v>
      </c>
      <c r="I18" s="84">
        <v>0</v>
      </c>
      <c r="J18" s="117">
        <f t="shared" si="3"/>
        <v>20</v>
      </c>
      <c r="K18" s="117" t="str">
        <f t="shared" si="0"/>
        <v>$4.00</v>
      </c>
      <c r="L18" s="133" t="str">
        <f t="shared" si="1"/>
        <v>0</v>
      </c>
      <c r="M18" s="109">
        <f>Table217[[#This Row],[Regular Worked Hours (Excludes OT and nonworked STAT)]]+Table216[[#This Row],[Hours to Date - Cannot Exceed 640]]</f>
        <v>0</v>
      </c>
    </row>
    <row r="19" spans="1:13" s="110" customFormat="1" ht="30.75" customHeight="1" x14ac:dyDescent="0.25">
      <c r="A19" s="115">
        <f>'Information Sheet-COMPLETE 1st'!A26</f>
        <v>0</v>
      </c>
      <c r="B19" s="109">
        <f>'Information Sheet-COMPLETE 1st'!B26</f>
        <v>0</v>
      </c>
      <c r="C19" s="2"/>
      <c r="D19" s="7">
        <f>Table216[[#This Row],[Employee''s Essential Occupation; update if required]]</f>
        <v>0</v>
      </c>
      <c r="E19" s="118">
        <f t="shared" si="2"/>
        <v>1</v>
      </c>
      <c r="F19" s="118">
        <f t="shared" si="2"/>
        <v>0</v>
      </c>
      <c r="G19" s="82"/>
      <c r="H19" s="116">
        <f>Table216[[#This Row],[Hourly Rate             (no less than $13.71, no more than $20.00); update if required]]</f>
        <v>0</v>
      </c>
      <c r="I19" s="84">
        <v>0</v>
      </c>
      <c r="J19" s="117">
        <f t="shared" si="3"/>
        <v>20</v>
      </c>
      <c r="K19" s="117" t="str">
        <f t="shared" si="0"/>
        <v>$4.00</v>
      </c>
      <c r="L19" s="133" t="str">
        <f t="shared" si="1"/>
        <v>0</v>
      </c>
      <c r="M19" s="109">
        <f>Table217[[#This Row],[Regular Worked Hours (Excludes OT and nonworked STAT)]]+Table216[[#This Row],[Hours to Date - Cannot Exceed 640]]</f>
        <v>0</v>
      </c>
    </row>
    <row r="20" spans="1:13" s="110" customFormat="1" ht="30.75" customHeight="1" x14ac:dyDescent="0.25">
      <c r="A20" s="115">
        <f>'Information Sheet-COMPLETE 1st'!A27</f>
        <v>0</v>
      </c>
      <c r="B20" s="109">
        <f>'Information Sheet-COMPLETE 1st'!B27</f>
        <v>0</v>
      </c>
      <c r="C20" s="2"/>
      <c r="D20" s="7">
        <f>Table216[[#This Row],[Employee''s Essential Occupation; update if required]]</f>
        <v>0</v>
      </c>
      <c r="E20" s="118">
        <f t="shared" si="2"/>
        <v>1</v>
      </c>
      <c r="F20" s="118">
        <f t="shared" si="2"/>
        <v>0</v>
      </c>
      <c r="G20" s="82"/>
      <c r="H20" s="116">
        <f>Table216[[#This Row],[Hourly Rate             (no less than $13.71, no more than $20.00); update if required]]</f>
        <v>0</v>
      </c>
      <c r="I20" s="84">
        <v>0</v>
      </c>
      <c r="J20" s="117">
        <f t="shared" si="3"/>
        <v>20</v>
      </c>
      <c r="K20" s="117" t="str">
        <f t="shared" si="0"/>
        <v>$4.00</v>
      </c>
      <c r="L20" s="133" t="str">
        <f t="shared" si="1"/>
        <v>0</v>
      </c>
      <c r="M20" s="109">
        <f>Table217[[#This Row],[Regular Worked Hours (Excludes OT and nonworked STAT)]]+Table216[[#This Row],[Hours to Date - Cannot Exceed 640]]</f>
        <v>0</v>
      </c>
    </row>
    <row r="21" spans="1:13" s="110" customFormat="1" ht="30.75" customHeight="1" x14ac:dyDescent="0.25">
      <c r="A21" s="115">
        <f>'Information Sheet-COMPLETE 1st'!A28</f>
        <v>0</v>
      </c>
      <c r="B21" s="109">
        <f>'Information Sheet-COMPLETE 1st'!B28</f>
        <v>0</v>
      </c>
      <c r="C21" s="2"/>
      <c r="D21" s="7">
        <f>Table216[[#This Row],[Employee''s Essential Occupation; update if required]]</f>
        <v>0</v>
      </c>
      <c r="E21" s="118">
        <f t="shared" si="2"/>
        <v>1</v>
      </c>
      <c r="F21" s="118">
        <f t="shared" si="2"/>
        <v>0</v>
      </c>
      <c r="G21" s="82"/>
      <c r="H21" s="116">
        <f>Table216[[#This Row],[Hourly Rate             (no less than $13.71, no more than $20.00); update if required]]</f>
        <v>0</v>
      </c>
      <c r="I21" s="84">
        <v>0</v>
      </c>
      <c r="J21" s="117">
        <f t="shared" si="3"/>
        <v>20</v>
      </c>
      <c r="K21" s="117" t="str">
        <f t="shared" si="0"/>
        <v>$4.00</v>
      </c>
      <c r="L21" s="133" t="str">
        <f t="shared" si="1"/>
        <v>0</v>
      </c>
      <c r="M21" s="109">
        <f>Table217[[#This Row],[Regular Worked Hours (Excludes OT and nonworked STAT)]]+Table216[[#This Row],[Hours to Date - Cannot Exceed 640]]</f>
        <v>0</v>
      </c>
    </row>
    <row r="22" spans="1:13" s="110" customFormat="1" ht="30.75" customHeight="1" x14ac:dyDescent="0.25">
      <c r="A22" s="115">
        <f>'Information Sheet-COMPLETE 1st'!A29</f>
        <v>0</v>
      </c>
      <c r="B22" s="109">
        <f>'Information Sheet-COMPLETE 1st'!B29</f>
        <v>0</v>
      </c>
      <c r="C22" s="2"/>
      <c r="D22" s="7">
        <f>Table216[[#This Row],[Employee''s Essential Occupation; update if required]]</f>
        <v>0</v>
      </c>
      <c r="E22" s="118">
        <f t="shared" si="2"/>
        <v>1</v>
      </c>
      <c r="F22" s="118">
        <f t="shared" si="2"/>
        <v>0</v>
      </c>
      <c r="G22" s="82"/>
      <c r="H22" s="116">
        <f>Table216[[#This Row],[Hourly Rate             (no less than $13.71, no more than $20.00); update if required]]</f>
        <v>0</v>
      </c>
      <c r="I22" s="84">
        <v>0</v>
      </c>
      <c r="J22" s="117">
        <f t="shared" si="3"/>
        <v>20</v>
      </c>
      <c r="K22" s="117" t="str">
        <f t="shared" si="0"/>
        <v>$4.00</v>
      </c>
      <c r="L22" s="133" t="str">
        <f t="shared" si="1"/>
        <v>0</v>
      </c>
      <c r="M22" s="109">
        <f>Table217[[#This Row],[Regular Worked Hours (Excludes OT and nonworked STAT)]]+Table216[[#This Row],[Hours to Date - Cannot Exceed 640]]</f>
        <v>0</v>
      </c>
    </row>
    <row r="23" spans="1:13" s="110" customFormat="1" ht="30.75" customHeight="1" x14ac:dyDescent="0.25">
      <c r="A23" s="115">
        <f>'Information Sheet-COMPLETE 1st'!A30</f>
        <v>0</v>
      </c>
      <c r="B23" s="109">
        <f>'Information Sheet-COMPLETE 1st'!B30</f>
        <v>0</v>
      </c>
      <c r="C23" s="2"/>
      <c r="D23" s="7">
        <f>Table216[[#This Row],[Employee''s Essential Occupation; update if required]]</f>
        <v>0</v>
      </c>
      <c r="E23" s="118">
        <f t="shared" ref="E23:F38" si="4">E22</f>
        <v>1</v>
      </c>
      <c r="F23" s="118">
        <f t="shared" si="4"/>
        <v>0</v>
      </c>
      <c r="G23" s="82"/>
      <c r="H23" s="116">
        <f>Table216[[#This Row],[Hourly Rate             (no less than $13.71, no more than $20.00); update if required]]</f>
        <v>0</v>
      </c>
      <c r="I23" s="84">
        <v>0</v>
      </c>
      <c r="J23" s="117">
        <f t="shared" si="3"/>
        <v>20</v>
      </c>
      <c r="K23" s="117" t="str">
        <f t="shared" si="0"/>
        <v>$4.00</v>
      </c>
      <c r="L23" s="133" t="str">
        <f t="shared" si="1"/>
        <v>0</v>
      </c>
      <c r="M23" s="109">
        <f>Table217[[#This Row],[Regular Worked Hours (Excludes OT and nonworked STAT)]]+Table216[[#This Row],[Hours to Date - Cannot Exceed 640]]</f>
        <v>0</v>
      </c>
    </row>
    <row r="24" spans="1:13" s="110" customFormat="1" ht="30.75" customHeight="1" x14ac:dyDescent="0.25">
      <c r="A24" s="115">
        <f>'Information Sheet-COMPLETE 1st'!A31</f>
        <v>0</v>
      </c>
      <c r="B24" s="109">
        <f>'Information Sheet-COMPLETE 1st'!B31</f>
        <v>0</v>
      </c>
      <c r="C24" s="2"/>
      <c r="D24" s="7">
        <f>Table216[[#This Row],[Employee''s Essential Occupation; update if required]]</f>
        <v>0</v>
      </c>
      <c r="E24" s="118">
        <f t="shared" si="4"/>
        <v>1</v>
      </c>
      <c r="F24" s="118">
        <f t="shared" si="4"/>
        <v>0</v>
      </c>
      <c r="G24" s="82"/>
      <c r="H24" s="116">
        <f>Table216[[#This Row],[Hourly Rate             (no less than $13.71, no more than $20.00); update if required]]</f>
        <v>0</v>
      </c>
      <c r="I24" s="84">
        <v>0</v>
      </c>
      <c r="J24" s="117">
        <f t="shared" si="3"/>
        <v>20</v>
      </c>
      <c r="K24" s="117" t="str">
        <f t="shared" si="0"/>
        <v>$4.00</v>
      </c>
      <c r="L24" s="133" t="str">
        <f t="shared" si="1"/>
        <v>0</v>
      </c>
      <c r="M24" s="109">
        <f>Table217[[#This Row],[Regular Worked Hours (Excludes OT and nonworked STAT)]]+Table216[[#This Row],[Hours to Date - Cannot Exceed 640]]</f>
        <v>0</v>
      </c>
    </row>
    <row r="25" spans="1:13" s="110" customFormat="1" ht="30.75" customHeight="1" x14ac:dyDescent="0.25">
      <c r="A25" s="115">
        <f>'Information Sheet-COMPLETE 1st'!A32</f>
        <v>0</v>
      </c>
      <c r="B25" s="109">
        <f>'Information Sheet-COMPLETE 1st'!B32</f>
        <v>0</v>
      </c>
      <c r="C25" s="2"/>
      <c r="D25" s="7">
        <f>Table216[[#This Row],[Employee''s Essential Occupation; update if required]]</f>
        <v>0</v>
      </c>
      <c r="E25" s="118">
        <f t="shared" si="4"/>
        <v>1</v>
      </c>
      <c r="F25" s="118">
        <f t="shared" si="4"/>
        <v>0</v>
      </c>
      <c r="G25" s="82"/>
      <c r="H25" s="116">
        <f>Table216[[#This Row],[Hourly Rate             (no less than $13.71, no more than $20.00); update if required]]</f>
        <v>0</v>
      </c>
      <c r="I25" s="84">
        <v>0</v>
      </c>
      <c r="J25" s="117">
        <f t="shared" si="3"/>
        <v>20</v>
      </c>
      <c r="K25" s="117" t="str">
        <f t="shared" si="0"/>
        <v>$4.00</v>
      </c>
      <c r="L25" s="133" t="str">
        <f t="shared" si="1"/>
        <v>0</v>
      </c>
      <c r="M25" s="109">
        <f>Table217[[#This Row],[Regular Worked Hours (Excludes OT and nonworked STAT)]]+Table216[[#This Row],[Hours to Date - Cannot Exceed 640]]</f>
        <v>0</v>
      </c>
    </row>
    <row r="26" spans="1:13" s="110" customFormat="1" ht="30.75" customHeight="1" x14ac:dyDescent="0.25">
      <c r="A26" s="115">
        <f>'Information Sheet-COMPLETE 1st'!A33</f>
        <v>0</v>
      </c>
      <c r="B26" s="109">
        <f>'Information Sheet-COMPLETE 1st'!B33</f>
        <v>0</v>
      </c>
      <c r="C26" s="2"/>
      <c r="D26" s="7">
        <f>Table216[[#This Row],[Employee''s Essential Occupation; update if required]]</f>
        <v>0</v>
      </c>
      <c r="E26" s="118">
        <f t="shared" si="4"/>
        <v>1</v>
      </c>
      <c r="F26" s="118">
        <f t="shared" si="4"/>
        <v>0</v>
      </c>
      <c r="G26" s="82"/>
      <c r="H26" s="116">
        <f>Table216[[#This Row],[Hourly Rate             (no less than $13.71, no more than $20.00); update if required]]</f>
        <v>0</v>
      </c>
      <c r="I26" s="84">
        <v>0</v>
      </c>
      <c r="J26" s="117">
        <f t="shared" si="3"/>
        <v>20</v>
      </c>
      <c r="K26" s="117" t="str">
        <f t="shared" si="0"/>
        <v>$4.00</v>
      </c>
      <c r="L26" s="133" t="str">
        <f t="shared" si="1"/>
        <v>0</v>
      </c>
      <c r="M26" s="109">
        <f>Table217[[#This Row],[Regular Worked Hours (Excludes OT and nonworked STAT)]]+Table216[[#This Row],[Hours to Date - Cannot Exceed 640]]</f>
        <v>0</v>
      </c>
    </row>
    <row r="27" spans="1:13" s="110" customFormat="1" ht="30.75" customHeight="1" x14ac:dyDescent="0.25">
      <c r="A27" s="115">
        <f>'Information Sheet-COMPLETE 1st'!A34</f>
        <v>0</v>
      </c>
      <c r="B27" s="109">
        <f>'Information Sheet-COMPLETE 1st'!B34</f>
        <v>0</v>
      </c>
      <c r="C27" s="2"/>
      <c r="D27" s="7">
        <f>Table216[[#This Row],[Employee''s Essential Occupation; update if required]]</f>
        <v>0</v>
      </c>
      <c r="E27" s="118">
        <f t="shared" si="4"/>
        <v>1</v>
      </c>
      <c r="F27" s="118">
        <f t="shared" si="4"/>
        <v>0</v>
      </c>
      <c r="G27" s="82"/>
      <c r="H27" s="116">
        <f>Table216[[#This Row],[Hourly Rate             (no less than $13.71, no more than $20.00); update if required]]</f>
        <v>0</v>
      </c>
      <c r="I27" s="84">
        <v>0</v>
      </c>
      <c r="J27" s="117">
        <f t="shared" si="3"/>
        <v>20</v>
      </c>
      <c r="K27" s="117" t="str">
        <f t="shared" si="0"/>
        <v>$4.00</v>
      </c>
      <c r="L27" s="133" t="str">
        <f t="shared" si="1"/>
        <v>0</v>
      </c>
      <c r="M27" s="109">
        <f>Table217[[#This Row],[Regular Worked Hours (Excludes OT and nonworked STAT)]]+Table216[[#This Row],[Hours to Date - Cannot Exceed 640]]</f>
        <v>0</v>
      </c>
    </row>
    <row r="28" spans="1:13" s="110" customFormat="1" ht="30.75" customHeight="1" x14ac:dyDescent="0.25">
      <c r="A28" s="115">
        <f>'Information Sheet-COMPLETE 1st'!A35</f>
        <v>0</v>
      </c>
      <c r="B28" s="109">
        <f>'Information Sheet-COMPLETE 1st'!B35</f>
        <v>0</v>
      </c>
      <c r="C28" s="2"/>
      <c r="D28" s="7">
        <f>Table216[[#This Row],[Employee''s Essential Occupation; update if required]]</f>
        <v>0</v>
      </c>
      <c r="E28" s="118">
        <f t="shared" si="4"/>
        <v>1</v>
      </c>
      <c r="F28" s="118">
        <f t="shared" si="4"/>
        <v>0</v>
      </c>
      <c r="G28" s="82"/>
      <c r="H28" s="116">
        <f>Table216[[#This Row],[Hourly Rate             (no less than $13.71, no more than $20.00); update if required]]</f>
        <v>0</v>
      </c>
      <c r="I28" s="84">
        <v>0</v>
      </c>
      <c r="J28" s="117">
        <f t="shared" si="3"/>
        <v>20</v>
      </c>
      <c r="K28" s="117" t="str">
        <f t="shared" si="0"/>
        <v>$4.00</v>
      </c>
      <c r="L28" s="133" t="str">
        <f t="shared" si="1"/>
        <v>0</v>
      </c>
      <c r="M28" s="109">
        <f>Table217[[#This Row],[Regular Worked Hours (Excludes OT and nonworked STAT)]]+Table216[[#This Row],[Hours to Date - Cannot Exceed 640]]</f>
        <v>0</v>
      </c>
    </row>
    <row r="29" spans="1:13" s="110" customFormat="1" ht="30.75" customHeight="1" x14ac:dyDescent="0.25">
      <c r="A29" s="115">
        <f>'Information Sheet-COMPLETE 1st'!A36</f>
        <v>0</v>
      </c>
      <c r="B29" s="109">
        <f>'Information Sheet-COMPLETE 1st'!B36</f>
        <v>0</v>
      </c>
      <c r="C29" s="2"/>
      <c r="D29" s="7">
        <f>Table216[[#This Row],[Employee''s Essential Occupation; update if required]]</f>
        <v>0</v>
      </c>
      <c r="E29" s="118">
        <f t="shared" si="4"/>
        <v>1</v>
      </c>
      <c r="F29" s="118">
        <f t="shared" si="4"/>
        <v>0</v>
      </c>
      <c r="G29" s="82"/>
      <c r="H29" s="116">
        <f>Table216[[#This Row],[Hourly Rate             (no less than $13.71, no more than $20.00); update if required]]</f>
        <v>0</v>
      </c>
      <c r="I29" s="84">
        <v>0</v>
      </c>
      <c r="J29" s="117">
        <f t="shared" si="3"/>
        <v>20</v>
      </c>
      <c r="K29" s="117" t="str">
        <f t="shared" si="0"/>
        <v>$4.00</v>
      </c>
      <c r="L29" s="133" t="str">
        <f t="shared" si="1"/>
        <v>0</v>
      </c>
      <c r="M29" s="109">
        <f>Table217[[#This Row],[Regular Worked Hours (Excludes OT and nonworked STAT)]]+Table216[[#This Row],[Hours to Date - Cannot Exceed 640]]</f>
        <v>0</v>
      </c>
    </row>
    <row r="30" spans="1:13" s="110" customFormat="1" ht="30.75" customHeight="1" x14ac:dyDescent="0.25">
      <c r="A30" s="115">
        <f>'Information Sheet-COMPLETE 1st'!A37</f>
        <v>0</v>
      </c>
      <c r="B30" s="109">
        <f>'Information Sheet-COMPLETE 1st'!B37</f>
        <v>0</v>
      </c>
      <c r="C30" s="2"/>
      <c r="D30" s="7">
        <f>Table216[[#This Row],[Employee''s Essential Occupation; update if required]]</f>
        <v>0</v>
      </c>
      <c r="E30" s="118">
        <f t="shared" si="4"/>
        <v>1</v>
      </c>
      <c r="F30" s="118">
        <f t="shared" si="4"/>
        <v>0</v>
      </c>
      <c r="G30" s="82"/>
      <c r="H30" s="116">
        <f>Table216[[#This Row],[Hourly Rate             (no less than $13.71, no more than $20.00); update if required]]</f>
        <v>0</v>
      </c>
      <c r="I30" s="84">
        <v>0</v>
      </c>
      <c r="J30" s="117">
        <f t="shared" si="3"/>
        <v>20</v>
      </c>
      <c r="K30" s="117" t="str">
        <f t="shared" si="0"/>
        <v>$4.00</v>
      </c>
      <c r="L30" s="133" t="str">
        <f t="shared" si="1"/>
        <v>0</v>
      </c>
      <c r="M30" s="109">
        <f>Table217[[#This Row],[Regular Worked Hours (Excludes OT and nonworked STAT)]]+Table216[[#This Row],[Hours to Date - Cannot Exceed 640]]</f>
        <v>0</v>
      </c>
    </row>
    <row r="31" spans="1:13" s="110" customFormat="1" ht="30.75" customHeight="1" x14ac:dyDescent="0.25">
      <c r="A31" s="115">
        <f>'Information Sheet-COMPLETE 1st'!A38</f>
        <v>0</v>
      </c>
      <c r="B31" s="109">
        <f>'Information Sheet-COMPLETE 1st'!B38</f>
        <v>0</v>
      </c>
      <c r="C31" s="2"/>
      <c r="D31" s="7">
        <f>Table216[[#This Row],[Employee''s Essential Occupation; update if required]]</f>
        <v>0</v>
      </c>
      <c r="E31" s="118">
        <f t="shared" si="4"/>
        <v>1</v>
      </c>
      <c r="F31" s="118">
        <f t="shared" si="4"/>
        <v>0</v>
      </c>
      <c r="G31" s="82"/>
      <c r="H31" s="116">
        <f>Table216[[#This Row],[Hourly Rate             (no less than $13.71, no more than $20.00); update if required]]</f>
        <v>0</v>
      </c>
      <c r="I31" s="84">
        <v>0</v>
      </c>
      <c r="J31" s="117">
        <f t="shared" si="3"/>
        <v>20</v>
      </c>
      <c r="K31" s="117" t="str">
        <f t="shared" si="0"/>
        <v>$4.00</v>
      </c>
      <c r="L31" s="133" t="str">
        <f t="shared" si="1"/>
        <v>0</v>
      </c>
      <c r="M31" s="109">
        <f>Table217[[#This Row],[Regular Worked Hours (Excludes OT and nonworked STAT)]]+Table216[[#This Row],[Hours to Date - Cannot Exceed 640]]</f>
        <v>0</v>
      </c>
    </row>
    <row r="32" spans="1:13" s="110" customFormat="1" ht="30.75" customHeight="1" x14ac:dyDescent="0.25">
      <c r="A32" s="115">
        <f>'Information Sheet-COMPLETE 1st'!A39</f>
        <v>0</v>
      </c>
      <c r="B32" s="109">
        <f>'Information Sheet-COMPLETE 1st'!B39</f>
        <v>0</v>
      </c>
      <c r="C32" s="2"/>
      <c r="D32" s="7">
        <f>Table216[[#This Row],[Employee''s Essential Occupation; update if required]]</f>
        <v>0</v>
      </c>
      <c r="E32" s="118">
        <f t="shared" si="4"/>
        <v>1</v>
      </c>
      <c r="F32" s="118">
        <f t="shared" si="4"/>
        <v>0</v>
      </c>
      <c r="G32" s="82"/>
      <c r="H32" s="116">
        <f>Table216[[#This Row],[Hourly Rate             (no less than $13.71, no more than $20.00); update if required]]</f>
        <v>0</v>
      </c>
      <c r="I32" s="84">
        <v>0</v>
      </c>
      <c r="J32" s="117">
        <f t="shared" si="3"/>
        <v>20</v>
      </c>
      <c r="K32" s="117" t="str">
        <f t="shared" si="0"/>
        <v>$4.00</v>
      </c>
      <c r="L32" s="133" t="str">
        <f t="shared" si="1"/>
        <v>0</v>
      </c>
      <c r="M32" s="109">
        <f>Table217[[#This Row],[Regular Worked Hours (Excludes OT and nonworked STAT)]]+Table216[[#This Row],[Hours to Date - Cannot Exceed 640]]</f>
        <v>0</v>
      </c>
    </row>
    <row r="33" spans="1:13" s="110" customFormat="1" ht="30.75" customHeight="1" x14ac:dyDescent="0.25">
      <c r="A33" s="115">
        <f>'Information Sheet-COMPLETE 1st'!A40</f>
        <v>0</v>
      </c>
      <c r="B33" s="109">
        <f>'Information Sheet-COMPLETE 1st'!B40</f>
        <v>0</v>
      </c>
      <c r="C33" s="2"/>
      <c r="D33" s="7">
        <f>Table216[[#This Row],[Employee''s Essential Occupation; update if required]]</f>
        <v>0</v>
      </c>
      <c r="E33" s="118">
        <f t="shared" si="4"/>
        <v>1</v>
      </c>
      <c r="F33" s="118">
        <f t="shared" si="4"/>
        <v>0</v>
      </c>
      <c r="G33" s="82"/>
      <c r="H33" s="116">
        <f>Table216[[#This Row],[Hourly Rate             (no less than $13.71, no more than $20.00); update if required]]</f>
        <v>0</v>
      </c>
      <c r="I33" s="84">
        <v>0</v>
      </c>
      <c r="J33" s="117">
        <f t="shared" si="3"/>
        <v>20</v>
      </c>
      <c r="K33" s="117" t="str">
        <f t="shared" si="0"/>
        <v>$4.00</v>
      </c>
      <c r="L33" s="133" t="str">
        <f t="shared" si="1"/>
        <v>0</v>
      </c>
      <c r="M33" s="109">
        <f>Table217[[#This Row],[Regular Worked Hours (Excludes OT and nonworked STAT)]]+Table216[[#This Row],[Hours to Date - Cannot Exceed 640]]</f>
        <v>0</v>
      </c>
    </row>
    <row r="34" spans="1:13" s="110" customFormat="1" ht="30.75" customHeight="1" x14ac:dyDescent="0.25">
      <c r="A34" s="115">
        <f>'Information Sheet-COMPLETE 1st'!A41</f>
        <v>0</v>
      </c>
      <c r="B34" s="109">
        <f>'Information Sheet-COMPLETE 1st'!B41</f>
        <v>0</v>
      </c>
      <c r="C34" s="2"/>
      <c r="D34" s="7">
        <f>Table216[[#This Row],[Employee''s Essential Occupation; update if required]]</f>
        <v>0</v>
      </c>
      <c r="E34" s="118">
        <f t="shared" si="4"/>
        <v>1</v>
      </c>
      <c r="F34" s="118">
        <f t="shared" si="4"/>
        <v>0</v>
      </c>
      <c r="G34" s="82"/>
      <c r="H34" s="116">
        <f>Table216[[#This Row],[Hourly Rate             (no less than $13.71, no more than $20.00); update if required]]</f>
        <v>0</v>
      </c>
      <c r="I34" s="84">
        <v>0</v>
      </c>
      <c r="J34" s="117">
        <f t="shared" si="3"/>
        <v>20</v>
      </c>
      <c r="K34" s="117" t="str">
        <f t="shared" si="0"/>
        <v>$4.00</v>
      </c>
      <c r="L34" s="133" t="str">
        <f t="shared" si="1"/>
        <v>0</v>
      </c>
      <c r="M34" s="109">
        <f>Table217[[#This Row],[Regular Worked Hours (Excludes OT and nonworked STAT)]]+Table216[[#This Row],[Hours to Date - Cannot Exceed 640]]</f>
        <v>0</v>
      </c>
    </row>
    <row r="35" spans="1:13" s="110" customFormat="1" ht="30.75" customHeight="1" x14ac:dyDescent="0.25">
      <c r="A35" s="115">
        <f>'Information Sheet-COMPLETE 1st'!A42</f>
        <v>0</v>
      </c>
      <c r="B35" s="109">
        <f>'Information Sheet-COMPLETE 1st'!B42</f>
        <v>0</v>
      </c>
      <c r="C35" s="2"/>
      <c r="D35" s="7">
        <f>Table216[[#This Row],[Employee''s Essential Occupation; update if required]]</f>
        <v>0</v>
      </c>
      <c r="E35" s="118">
        <f t="shared" si="4"/>
        <v>1</v>
      </c>
      <c r="F35" s="118">
        <f t="shared" si="4"/>
        <v>0</v>
      </c>
      <c r="G35" s="82"/>
      <c r="H35" s="116">
        <f>Table216[[#This Row],[Hourly Rate             (no less than $13.71, no more than $20.00); update if required]]</f>
        <v>0</v>
      </c>
      <c r="I35" s="84">
        <v>0</v>
      </c>
      <c r="J35" s="117">
        <f t="shared" si="3"/>
        <v>20</v>
      </c>
      <c r="K35" s="117" t="str">
        <f t="shared" si="0"/>
        <v>$4.00</v>
      </c>
      <c r="L35" s="133" t="str">
        <f t="shared" si="1"/>
        <v>0</v>
      </c>
      <c r="M35" s="109">
        <f>Table217[[#This Row],[Regular Worked Hours (Excludes OT and nonworked STAT)]]+Table216[[#This Row],[Hours to Date - Cannot Exceed 640]]</f>
        <v>0</v>
      </c>
    </row>
    <row r="36" spans="1:13" s="110" customFormat="1" ht="30.75" customHeight="1" x14ac:dyDescent="0.25">
      <c r="A36" s="115">
        <f>'Information Sheet-COMPLETE 1st'!A43</f>
        <v>0</v>
      </c>
      <c r="B36" s="109">
        <f>'Information Sheet-COMPLETE 1st'!B43</f>
        <v>0</v>
      </c>
      <c r="C36" s="2"/>
      <c r="D36" s="7">
        <f>Table216[[#This Row],[Employee''s Essential Occupation; update if required]]</f>
        <v>0</v>
      </c>
      <c r="E36" s="118">
        <f t="shared" si="4"/>
        <v>1</v>
      </c>
      <c r="F36" s="118">
        <f t="shared" si="4"/>
        <v>0</v>
      </c>
      <c r="G36" s="82"/>
      <c r="H36" s="116">
        <f>Table216[[#This Row],[Hourly Rate             (no less than $13.71, no more than $20.00); update if required]]</f>
        <v>0</v>
      </c>
      <c r="I36" s="84">
        <v>0</v>
      </c>
      <c r="J36" s="117">
        <f t="shared" si="3"/>
        <v>20</v>
      </c>
      <c r="K36" s="117" t="str">
        <f t="shared" si="0"/>
        <v>$4.00</v>
      </c>
      <c r="L36" s="133" t="str">
        <f t="shared" si="1"/>
        <v>0</v>
      </c>
      <c r="M36" s="109">
        <f>Table217[[#This Row],[Regular Worked Hours (Excludes OT and nonworked STAT)]]+Table216[[#This Row],[Hours to Date - Cannot Exceed 640]]</f>
        <v>0</v>
      </c>
    </row>
    <row r="37" spans="1:13" s="110" customFormat="1" ht="30.75" customHeight="1" x14ac:dyDescent="0.25">
      <c r="A37" s="115">
        <f>'Information Sheet-COMPLETE 1st'!A44</f>
        <v>0</v>
      </c>
      <c r="B37" s="109">
        <f>'Information Sheet-COMPLETE 1st'!B44</f>
        <v>0</v>
      </c>
      <c r="C37" s="2"/>
      <c r="D37" s="7">
        <f>Table216[[#This Row],[Employee''s Essential Occupation; update if required]]</f>
        <v>0</v>
      </c>
      <c r="E37" s="118">
        <f t="shared" si="4"/>
        <v>1</v>
      </c>
      <c r="F37" s="118">
        <f t="shared" si="4"/>
        <v>0</v>
      </c>
      <c r="G37" s="82"/>
      <c r="H37" s="116">
        <f>Table216[[#This Row],[Hourly Rate             (no less than $13.71, no more than $20.00); update if required]]</f>
        <v>0</v>
      </c>
      <c r="I37" s="84">
        <v>0</v>
      </c>
      <c r="J37" s="117">
        <f t="shared" si="3"/>
        <v>20</v>
      </c>
      <c r="K37" s="117" t="str">
        <f t="shared" si="0"/>
        <v>$4.00</v>
      </c>
      <c r="L37" s="133" t="str">
        <f t="shared" si="1"/>
        <v>0</v>
      </c>
      <c r="M37" s="109">
        <f>Table217[[#This Row],[Regular Worked Hours (Excludes OT and nonworked STAT)]]+Table216[[#This Row],[Hours to Date - Cannot Exceed 640]]</f>
        <v>0</v>
      </c>
    </row>
    <row r="38" spans="1:13" s="110" customFormat="1" ht="30.75" customHeight="1" x14ac:dyDescent="0.25">
      <c r="A38" s="115">
        <f>'Information Sheet-COMPLETE 1st'!A45</f>
        <v>0</v>
      </c>
      <c r="B38" s="109">
        <f>'Information Sheet-COMPLETE 1st'!B45</f>
        <v>0</v>
      </c>
      <c r="C38" s="2"/>
      <c r="D38" s="7">
        <f>Table216[[#This Row],[Employee''s Essential Occupation; update if required]]</f>
        <v>0</v>
      </c>
      <c r="E38" s="118">
        <f t="shared" si="4"/>
        <v>1</v>
      </c>
      <c r="F38" s="118">
        <f t="shared" si="4"/>
        <v>0</v>
      </c>
      <c r="G38" s="82"/>
      <c r="H38" s="116">
        <f>Table216[[#This Row],[Hourly Rate             (no less than $13.71, no more than $20.00); update if required]]</f>
        <v>0</v>
      </c>
      <c r="I38" s="84">
        <v>0</v>
      </c>
      <c r="J38" s="117">
        <f t="shared" si="3"/>
        <v>20</v>
      </c>
      <c r="K38" s="117" t="str">
        <f t="shared" ref="K38:K69" si="5">IF(AND(J38&lt;=3.99,L45&gt;(-100)),J38,"$4.00")</f>
        <v>$4.00</v>
      </c>
      <c r="L38" s="133" t="str">
        <f t="shared" ref="L38:L69" si="6">IF(OR(H38&gt;19.99,H38&lt;13.71),"0",I38*K38)</f>
        <v>0</v>
      </c>
      <c r="M38" s="109">
        <f>Table217[[#This Row],[Regular Worked Hours (Excludes OT and nonworked STAT)]]+Table216[[#This Row],[Hours to Date - Cannot Exceed 640]]</f>
        <v>0</v>
      </c>
    </row>
    <row r="39" spans="1:13" s="110" customFormat="1" ht="30.75" customHeight="1" x14ac:dyDescent="0.25">
      <c r="A39" s="115">
        <f>'Information Sheet-COMPLETE 1st'!A46</f>
        <v>0</v>
      </c>
      <c r="B39" s="109">
        <f>'Information Sheet-COMPLETE 1st'!B46</f>
        <v>0</v>
      </c>
      <c r="C39" s="2"/>
      <c r="D39" s="7">
        <f>Table216[[#This Row],[Employee''s Essential Occupation; update if required]]</f>
        <v>0</v>
      </c>
      <c r="E39" s="118">
        <f t="shared" ref="E39:F54" si="7">E38</f>
        <v>1</v>
      </c>
      <c r="F39" s="118">
        <f t="shared" si="7"/>
        <v>0</v>
      </c>
      <c r="G39" s="82"/>
      <c r="H39" s="116">
        <f>Table216[[#This Row],[Hourly Rate             (no less than $13.71, no more than $20.00); update if required]]</f>
        <v>0</v>
      </c>
      <c r="I39" s="84">
        <v>0</v>
      </c>
      <c r="J39" s="117">
        <f t="shared" si="3"/>
        <v>20</v>
      </c>
      <c r="K39" s="117" t="str">
        <f t="shared" si="5"/>
        <v>$4.00</v>
      </c>
      <c r="L39" s="133" t="str">
        <f t="shared" si="6"/>
        <v>0</v>
      </c>
      <c r="M39" s="109">
        <f>Table217[[#This Row],[Regular Worked Hours (Excludes OT and nonworked STAT)]]+Table216[[#This Row],[Hours to Date - Cannot Exceed 640]]</f>
        <v>0</v>
      </c>
    </row>
    <row r="40" spans="1:13" s="110" customFormat="1" ht="30.75" customHeight="1" x14ac:dyDescent="0.25">
      <c r="A40" s="115">
        <f>'Information Sheet-COMPLETE 1st'!A47</f>
        <v>0</v>
      </c>
      <c r="B40" s="109">
        <f>'Information Sheet-COMPLETE 1st'!B47</f>
        <v>0</v>
      </c>
      <c r="C40" s="2"/>
      <c r="D40" s="7">
        <f>Table216[[#This Row],[Employee''s Essential Occupation; update if required]]</f>
        <v>0</v>
      </c>
      <c r="E40" s="118">
        <f t="shared" si="7"/>
        <v>1</v>
      </c>
      <c r="F40" s="118">
        <f t="shared" si="7"/>
        <v>0</v>
      </c>
      <c r="G40" s="82"/>
      <c r="H40" s="116">
        <f>Table216[[#This Row],[Hourly Rate             (no less than $13.71, no more than $20.00); update if required]]</f>
        <v>0</v>
      </c>
      <c r="I40" s="84">
        <v>0</v>
      </c>
      <c r="J40" s="117">
        <f t="shared" si="3"/>
        <v>20</v>
      </c>
      <c r="K40" s="117" t="str">
        <f t="shared" si="5"/>
        <v>$4.00</v>
      </c>
      <c r="L40" s="133" t="str">
        <f t="shared" si="6"/>
        <v>0</v>
      </c>
      <c r="M40" s="109">
        <f>Table217[[#This Row],[Regular Worked Hours (Excludes OT and nonworked STAT)]]+Table216[[#This Row],[Hours to Date - Cannot Exceed 640]]</f>
        <v>0</v>
      </c>
    </row>
    <row r="41" spans="1:13" s="110" customFormat="1" ht="30.75" customHeight="1" x14ac:dyDescent="0.25">
      <c r="A41" s="115">
        <f>'Information Sheet-COMPLETE 1st'!A48</f>
        <v>0</v>
      </c>
      <c r="B41" s="109">
        <f>'Information Sheet-COMPLETE 1st'!B48</f>
        <v>0</v>
      </c>
      <c r="C41" s="2"/>
      <c r="D41" s="7">
        <f>Table216[[#This Row],[Employee''s Essential Occupation; update if required]]</f>
        <v>0</v>
      </c>
      <c r="E41" s="118">
        <f t="shared" si="7"/>
        <v>1</v>
      </c>
      <c r="F41" s="118">
        <f t="shared" si="7"/>
        <v>0</v>
      </c>
      <c r="G41" s="82"/>
      <c r="H41" s="116">
        <f>Table216[[#This Row],[Hourly Rate             (no less than $13.71, no more than $20.00); update if required]]</f>
        <v>0</v>
      </c>
      <c r="I41" s="84">
        <v>0</v>
      </c>
      <c r="J41" s="117">
        <f t="shared" si="3"/>
        <v>20</v>
      </c>
      <c r="K41" s="117" t="str">
        <f t="shared" si="5"/>
        <v>$4.00</v>
      </c>
      <c r="L41" s="133" t="str">
        <f t="shared" si="6"/>
        <v>0</v>
      </c>
      <c r="M41" s="109">
        <f>Table217[[#This Row],[Regular Worked Hours (Excludes OT and nonworked STAT)]]+Table216[[#This Row],[Hours to Date - Cannot Exceed 640]]</f>
        <v>0</v>
      </c>
    </row>
    <row r="42" spans="1:13" s="110" customFormat="1" ht="30.75" customHeight="1" x14ac:dyDescent="0.25">
      <c r="A42" s="115">
        <f>'Information Sheet-COMPLETE 1st'!A49</f>
        <v>0</v>
      </c>
      <c r="B42" s="109">
        <f>'Information Sheet-COMPLETE 1st'!B49</f>
        <v>0</v>
      </c>
      <c r="C42" s="2"/>
      <c r="D42" s="7">
        <f>Table216[[#This Row],[Employee''s Essential Occupation; update if required]]</f>
        <v>0</v>
      </c>
      <c r="E42" s="118">
        <f t="shared" si="7"/>
        <v>1</v>
      </c>
      <c r="F42" s="118">
        <f t="shared" si="7"/>
        <v>0</v>
      </c>
      <c r="G42" s="82"/>
      <c r="H42" s="116">
        <f>Table216[[#This Row],[Hourly Rate             (no less than $13.71, no more than $20.00); update if required]]</f>
        <v>0</v>
      </c>
      <c r="I42" s="84">
        <v>0</v>
      </c>
      <c r="J42" s="117">
        <f t="shared" si="3"/>
        <v>20</v>
      </c>
      <c r="K42" s="117" t="str">
        <f t="shared" si="5"/>
        <v>$4.00</v>
      </c>
      <c r="L42" s="133" t="str">
        <f t="shared" si="6"/>
        <v>0</v>
      </c>
      <c r="M42" s="109">
        <f>Table217[[#This Row],[Regular Worked Hours (Excludes OT and nonworked STAT)]]+Table216[[#This Row],[Hours to Date - Cannot Exceed 640]]</f>
        <v>0</v>
      </c>
    </row>
    <row r="43" spans="1:13" s="110" customFormat="1" ht="30.75" customHeight="1" x14ac:dyDescent="0.25">
      <c r="A43" s="115">
        <f>'Information Sheet-COMPLETE 1st'!A50</f>
        <v>0</v>
      </c>
      <c r="B43" s="109">
        <f>'Information Sheet-COMPLETE 1st'!B50</f>
        <v>0</v>
      </c>
      <c r="C43" s="2"/>
      <c r="D43" s="7">
        <f>Table216[[#This Row],[Employee''s Essential Occupation; update if required]]</f>
        <v>0</v>
      </c>
      <c r="E43" s="118">
        <f t="shared" si="7"/>
        <v>1</v>
      </c>
      <c r="F43" s="118">
        <f t="shared" si="7"/>
        <v>0</v>
      </c>
      <c r="G43" s="82"/>
      <c r="H43" s="116">
        <f>Table216[[#This Row],[Hourly Rate             (no less than $13.71, no more than $20.00); update if required]]</f>
        <v>0</v>
      </c>
      <c r="I43" s="84">
        <v>0</v>
      </c>
      <c r="J43" s="117">
        <f t="shared" si="3"/>
        <v>20</v>
      </c>
      <c r="K43" s="117" t="str">
        <f t="shared" si="5"/>
        <v>$4.00</v>
      </c>
      <c r="L43" s="133" t="str">
        <f t="shared" si="6"/>
        <v>0</v>
      </c>
      <c r="M43" s="109">
        <f>Table217[[#This Row],[Regular Worked Hours (Excludes OT and nonworked STAT)]]+Table216[[#This Row],[Hours to Date - Cannot Exceed 640]]</f>
        <v>0</v>
      </c>
    </row>
    <row r="44" spans="1:13" s="110" customFormat="1" ht="30.75" customHeight="1" x14ac:dyDescent="0.25">
      <c r="A44" s="115">
        <f>'Information Sheet-COMPLETE 1st'!A51</f>
        <v>0</v>
      </c>
      <c r="B44" s="109">
        <f>'Information Sheet-COMPLETE 1st'!B51</f>
        <v>0</v>
      </c>
      <c r="C44" s="2"/>
      <c r="D44" s="7">
        <f>Table216[[#This Row],[Employee''s Essential Occupation; update if required]]</f>
        <v>0</v>
      </c>
      <c r="E44" s="118">
        <f t="shared" si="7"/>
        <v>1</v>
      </c>
      <c r="F44" s="118">
        <f t="shared" si="7"/>
        <v>0</v>
      </c>
      <c r="G44" s="82"/>
      <c r="H44" s="116">
        <f>Table216[[#This Row],[Hourly Rate             (no less than $13.71, no more than $20.00); update if required]]</f>
        <v>0</v>
      </c>
      <c r="I44" s="84">
        <v>0</v>
      </c>
      <c r="J44" s="117">
        <f t="shared" si="3"/>
        <v>20</v>
      </c>
      <c r="K44" s="117" t="str">
        <f t="shared" si="5"/>
        <v>$4.00</v>
      </c>
      <c r="L44" s="133" t="str">
        <f t="shared" si="6"/>
        <v>0</v>
      </c>
      <c r="M44" s="109">
        <f>Table217[[#This Row],[Regular Worked Hours (Excludes OT and nonworked STAT)]]+Table216[[#This Row],[Hours to Date - Cannot Exceed 640]]</f>
        <v>0</v>
      </c>
    </row>
    <row r="45" spans="1:13" s="110" customFormat="1" ht="30.75" customHeight="1" x14ac:dyDescent="0.25">
      <c r="A45" s="115">
        <f>'Information Sheet-COMPLETE 1st'!A52</f>
        <v>0</v>
      </c>
      <c r="B45" s="109">
        <f>'Information Sheet-COMPLETE 1st'!B52</f>
        <v>0</v>
      </c>
      <c r="C45" s="2"/>
      <c r="D45" s="7">
        <f>Table216[[#This Row],[Employee''s Essential Occupation; update if required]]</f>
        <v>0</v>
      </c>
      <c r="E45" s="118">
        <f t="shared" si="7"/>
        <v>1</v>
      </c>
      <c r="F45" s="118">
        <f t="shared" si="7"/>
        <v>0</v>
      </c>
      <c r="G45" s="82"/>
      <c r="H45" s="116">
        <f>Table216[[#This Row],[Hourly Rate             (no less than $13.71, no more than $20.00); update if required]]</f>
        <v>0</v>
      </c>
      <c r="I45" s="84">
        <v>0</v>
      </c>
      <c r="J45" s="117">
        <f t="shared" si="3"/>
        <v>20</v>
      </c>
      <c r="K45" s="117" t="str">
        <f t="shared" si="5"/>
        <v>$4.00</v>
      </c>
      <c r="L45" s="133" t="str">
        <f t="shared" si="6"/>
        <v>0</v>
      </c>
      <c r="M45" s="109">
        <f>Table217[[#This Row],[Regular Worked Hours (Excludes OT and nonworked STAT)]]+Table216[[#This Row],[Hours to Date - Cannot Exceed 640]]</f>
        <v>0</v>
      </c>
    </row>
    <row r="46" spans="1:13" s="110" customFormat="1" ht="30.75" customHeight="1" x14ac:dyDescent="0.25">
      <c r="A46" s="115">
        <f>'Information Sheet-COMPLETE 1st'!A53</f>
        <v>0</v>
      </c>
      <c r="B46" s="109">
        <f>'Information Sheet-COMPLETE 1st'!B53</f>
        <v>0</v>
      </c>
      <c r="C46" s="2"/>
      <c r="D46" s="7">
        <f>Table216[[#This Row],[Employee''s Essential Occupation; update if required]]</f>
        <v>0</v>
      </c>
      <c r="E46" s="118">
        <f t="shared" si="7"/>
        <v>1</v>
      </c>
      <c r="F46" s="118">
        <f t="shared" si="7"/>
        <v>0</v>
      </c>
      <c r="G46" s="82"/>
      <c r="H46" s="116">
        <f>Table216[[#This Row],[Hourly Rate             (no less than $13.71, no more than $20.00); update if required]]</f>
        <v>0</v>
      </c>
      <c r="I46" s="84">
        <v>0</v>
      </c>
      <c r="J46" s="117">
        <f t="shared" si="3"/>
        <v>20</v>
      </c>
      <c r="K46" s="117" t="str">
        <f t="shared" si="5"/>
        <v>$4.00</v>
      </c>
      <c r="L46" s="133" t="str">
        <f t="shared" si="6"/>
        <v>0</v>
      </c>
      <c r="M46" s="109">
        <f>Table217[[#This Row],[Regular Worked Hours (Excludes OT and nonworked STAT)]]+Table216[[#This Row],[Hours to Date - Cannot Exceed 640]]</f>
        <v>0</v>
      </c>
    </row>
    <row r="47" spans="1:13" s="110" customFormat="1" ht="30.75" customHeight="1" x14ac:dyDescent="0.25">
      <c r="A47" s="115">
        <f>'Information Sheet-COMPLETE 1st'!A54</f>
        <v>0</v>
      </c>
      <c r="B47" s="109">
        <f>'Information Sheet-COMPLETE 1st'!B54</f>
        <v>0</v>
      </c>
      <c r="C47" s="2"/>
      <c r="D47" s="7">
        <f>Table216[[#This Row],[Employee''s Essential Occupation; update if required]]</f>
        <v>0</v>
      </c>
      <c r="E47" s="118">
        <f t="shared" si="7"/>
        <v>1</v>
      </c>
      <c r="F47" s="118">
        <f t="shared" si="7"/>
        <v>0</v>
      </c>
      <c r="G47" s="82"/>
      <c r="H47" s="116">
        <f>Table216[[#This Row],[Hourly Rate             (no less than $13.71, no more than $20.00); update if required]]</f>
        <v>0</v>
      </c>
      <c r="I47" s="84">
        <v>0</v>
      </c>
      <c r="J47" s="117">
        <f t="shared" si="3"/>
        <v>20</v>
      </c>
      <c r="K47" s="117" t="str">
        <f t="shared" si="5"/>
        <v>$4.00</v>
      </c>
      <c r="L47" s="133" t="str">
        <f t="shared" si="6"/>
        <v>0</v>
      </c>
      <c r="M47" s="109">
        <f>Table217[[#This Row],[Regular Worked Hours (Excludes OT and nonworked STAT)]]+Table216[[#This Row],[Hours to Date - Cannot Exceed 640]]</f>
        <v>0</v>
      </c>
    </row>
    <row r="48" spans="1:13" s="110" customFormat="1" ht="30.75" customHeight="1" x14ac:dyDescent="0.25">
      <c r="A48" s="115">
        <f>'Information Sheet-COMPLETE 1st'!A55</f>
        <v>0</v>
      </c>
      <c r="B48" s="109">
        <f>'Information Sheet-COMPLETE 1st'!B55</f>
        <v>0</v>
      </c>
      <c r="C48" s="2"/>
      <c r="D48" s="7">
        <f>Table216[[#This Row],[Employee''s Essential Occupation; update if required]]</f>
        <v>0</v>
      </c>
      <c r="E48" s="118">
        <f t="shared" si="7"/>
        <v>1</v>
      </c>
      <c r="F48" s="118">
        <f t="shared" si="7"/>
        <v>0</v>
      </c>
      <c r="G48" s="82"/>
      <c r="H48" s="116">
        <f>Table216[[#This Row],[Hourly Rate             (no less than $13.71, no more than $20.00); update if required]]</f>
        <v>0</v>
      </c>
      <c r="I48" s="84">
        <v>0</v>
      </c>
      <c r="J48" s="117">
        <f t="shared" si="3"/>
        <v>20</v>
      </c>
      <c r="K48" s="117" t="str">
        <f t="shared" si="5"/>
        <v>$4.00</v>
      </c>
      <c r="L48" s="133" t="str">
        <f t="shared" si="6"/>
        <v>0</v>
      </c>
      <c r="M48" s="109">
        <f>Table217[[#This Row],[Regular Worked Hours (Excludes OT and nonworked STAT)]]+Table216[[#This Row],[Hours to Date - Cannot Exceed 640]]</f>
        <v>0</v>
      </c>
    </row>
    <row r="49" spans="1:13" s="110" customFormat="1" ht="30.75" customHeight="1" x14ac:dyDescent="0.25">
      <c r="A49" s="115">
        <f>'Information Sheet-COMPLETE 1st'!A56</f>
        <v>0</v>
      </c>
      <c r="B49" s="109">
        <f>'Information Sheet-COMPLETE 1st'!B56</f>
        <v>0</v>
      </c>
      <c r="C49" s="2"/>
      <c r="D49" s="7">
        <f>Table216[[#This Row],[Employee''s Essential Occupation; update if required]]</f>
        <v>0</v>
      </c>
      <c r="E49" s="118">
        <f t="shared" si="7"/>
        <v>1</v>
      </c>
      <c r="F49" s="118">
        <f t="shared" si="7"/>
        <v>0</v>
      </c>
      <c r="G49" s="82"/>
      <c r="H49" s="116">
        <f>Table216[[#This Row],[Hourly Rate             (no less than $13.71, no more than $20.00); update if required]]</f>
        <v>0</v>
      </c>
      <c r="I49" s="84">
        <v>0</v>
      </c>
      <c r="J49" s="117">
        <f t="shared" si="3"/>
        <v>20</v>
      </c>
      <c r="K49" s="117" t="str">
        <f t="shared" si="5"/>
        <v>$4.00</v>
      </c>
      <c r="L49" s="133" t="str">
        <f t="shared" si="6"/>
        <v>0</v>
      </c>
      <c r="M49" s="109">
        <f>Table217[[#This Row],[Regular Worked Hours (Excludes OT and nonworked STAT)]]+Table216[[#This Row],[Hours to Date - Cannot Exceed 640]]</f>
        <v>0</v>
      </c>
    </row>
    <row r="50" spans="1:13" s="110" customFormat="1" ht="30.75" customHeight="1" x14ac:dyDescent="0.25">
      <c r="A50" s="115">
        <f>'Information Sheet-COMPLETE 1st'!A57</f>
        <v>0</v>
      </c>
      <c r="B50" s="109">
        <f>'Information Sheet-COMPLETE 1st'!B57</f>
        <v>0</v>
      </c>
      <c r="C50" s="2"/>
      <c r="D50" s="7">
        <f>Table216[[#This Row],[Employee''s Essential Occupation; update if required]]</f>
        <v>0</v>
      </c>
      <c r="E50" s="118">
        <f t="shared" si="7"/>
        <v>1</v>
      </c>
      <c r="F50" s="118">
        <f t="shared" si="7"/>
        <v>0</v>
      </c>
      <c r="G50" s="82"/>
      <c r="H50" s="116">
        <f>Table216[[#This Row],[Hourly Rate             (no less than $13.71, no more than $20.00); update if required]]</f>
        <v>0</v>
      </c>
      <c r="I50" s="84">
        <v>0</v>
      </c>
      <c r="J50" s="117">
        <f t="shared" si="3"/>
        <v>20</v>
      </c>
      <c r="K50" s="117" t="str">
        <f t="shared" si="5"/>
        <v>$4.00</v>
      </c>
      <c r="L50" s="133" t="str">
        <f t="shared" si="6"/>
        <v>0</v>
      </c>
      <c r="M50" s="109">
        <f>Table217[[#This Row],[Regular Worked Hours (Excludes OT and nonworked STAT)]]+Table216[[#This Row],[Hours to Date - Cannot Exceed 640]]</f>
        <v>0</v>
      </c>
    </row>
    <row r="51" spans="1:13" s="110" customFormat="1" ht="30.75" customHeight="1" x14ac:dyDescent="0.25">
      <c r="A51" s="115">
        <f>'Information Sheet-COMPLETE 1st'!A58</f>
        <v>0</v>
      </c>
      <c r="B51" s="109">
        <f>'Information Sheet-COMPLETE 1st'!B58</f>
        <v>0</v>
      </c>
      <c r="C51" s="2"/>
      <c r="D51" s="7">
        <f>Table216[[#This Row],[Employee''s Essential Occupation; update if required]]</f>
        <v>0</v>
      </c>
      <c r="E51" s="118">
        <f t="shared" si="7"/>
        <v>1</v>
      </c>
      <c r="F51" s="118">
        <f t="shared" si="7"/>
        <v>0</v>
      </c>
      <c r="G51" s="82"/>
      <c r="H51" s="116">
        <f>Table216[[#This Row],[Hourly Rate             (no less than $13.71, no more than $20.00); update if required]]</f>
        <v>0</v>
      </c>
      <c r="I51" s="84">
        <v>0</v>
      </c>
      <c r="J51" s="117">
        <f t="shared" si="3"/>
        <v>20</v>
      </c>
      <c r="K51" s="117" t="str">
        <f t="shared" si="5"/>
        <v>$4.00</v>
      </c>
      <c r="L51" s="133" t="str">
        <f t="shared" si="6"/>
        <v>0</v>
      </c>
      <c r="M51" s="109">
        <f>Table217[[#This Row],[Regular Worked Hours (Excludes OT and nonworked STAT)]]+Table216[[#This Row],[Hours to Date - Cannot Exceed 640]]</f>
        <v>0</v>
      </c>
    </row>
    <row r="52" spans="1:13" s="110" customFormat="1" ht="30.75" customHeight="1" x14ac:dyDescent="0.25">
      <c r="A52" s="115">
        <f>'Information Sheet-COMPLETE 1st'!A59</f>
        <v>0</v>
      </c>
      <c r="B52" s="109">
        <f>'Information Sheet-COMPLETE 1st'!B59</f>
        <v>0</v>
      </c>
      <c r="C52" s="2"/>
      <c r="D52" s="7">
        <f>Table216[[#This Row],[Employee''s Essential Occupation; update if required]]</f>
        <v>0</v>
      </c>
      <c r="E52" s="118">
        <f t="shared" si="7"/>
        <v>1</v>
      </c>
      <c r="F52" s="118">
        <f t="shared" si="7"/>
        <v>0</v>
      </c>
      <c r="G52" s="82"/>
      <c r="H52" s="116">
        <f>Table216[[#This Row],[Hourly Rate             (no less than $13.71, no more than $20.00); update if required]]</f>
        <v>0</v>
      </c>
      <c r="I52" s="84">
        <v>0</v>
      </c>
      <c r="J52" s="117">
        <f t="shared" si="3"/>
        <v>20</v>
      </c>
      <c r="K52" s="117" t="str">
        <f t="shared" si="5"/>
        <v>$4.00</v>
      </c>
      <c r="L52" s="133" t="str">
        <f t="shared" si="6"/>
        <v>0</v>
      </c>
      <c r="M52" s="109">
        <f>Table217[[#This Row],[Regular Worked Hours (Excludes OT and nonworked STAT)]]+Table216[[#This Row],[Hours to Date - Cannot Exceed 640]]</f>
        <v>0</v>
      </c>
    </row>
    <row r="53" spans="1:13" s="110" customFormat="1" ht="30.75" customHeight="1" x14ac:dyDescent="0.25">
      <c r="A53" s="115">
        <f>'Information Sheet-COMPLETE 1st'!A60</f>
        <v>0</v>
      </c>
      <c r="B53" s="109">
        <f>'Information Sheet-COMPLETE 1st'!B60</f>
        <v>0</v>
      </c>
      <c r="C53" s="2"/>
      <c r="D53" s="7">
        <f>Table216[[#This Row],[Employee''s Essential Occupation; update if required]]</f>
        <v>0</v>
      </c>
      <c r="E53" s="118">
        <f t="shared" si="7"/>
        <v>1</v>
      </c>
      <c r="F53" s="118">
        <f t="shared" si="7"/>
        <v>0</v>
      </c>
      <c r="G53" s="82"/>
      <c r="H53" s="116">
        <f>Table216[[#This Row],[Hourly Rate             (no less than $13.71, no more than $20.00); update if required]]</f>
        <v>0</v>
      </c>
      <c r="I53" s="84">
        <v>0</v>
      </c>
      <c r="J53" s="117">
        <f t="shared" si="3"/>
        <v>20</v>
      </c>
      <c r="K53" s="117" t="str">
        <f t="shared" si="5"/>
        <v>$4.00</v>
      </c>
      <c r="L53" s="133" t="str">
        <f t="shared" si="6"/>
        <v>0</v>
      </c>
      <c r="M53" s="109">
        <f>Table217[[#This Row],[Regular Worked Hours (Excludes OT and nonworked STAT)]]+Table216[[#This Row],[Hours to Date - Cannot Exceed 640]]</f>
        <v>0</v>
      </c>
    </row>
    <row r="54" spans="1:13" s="110" customFormat="1" ht="30.75" customHeight="1" x14ac:dyDescent="0.25">
      <c r="A54" s="115">
        <f>'Information Sheet-COMPLETE 1st'!A61</f>
        <v>0</v>
      </c>
      <c r="B54" s="109">
        <f>'Information Sheet-COMPLETE 1st'!B61</f>
        <v>0</v>
      </c>
      <c r="C54" s="2"/>
      <c r="D54" s="7">
        <f>Table216[[#This Row],[Employee''s Essential Occupation; update if required]]</f>
        <v>0</v>
      </c>
      <c r="E54" s="118">
        <f t="shared" si="7"/>
        <v>1</v>
      </c>
      <c r="F54" s="118">
        <f t="shared" si="7"/>
        <v>0</v>
      </c>
      <c r="G54" s="82"/>
      <c r="H54" s="116">
        <f>Table216[[#This Row],[Hourly Rate             (no less than $13.71, no more than $20.00); update if required]]</f>
        <v>0</v>
      </c>
      <c r="I54" s="84">
        <v>0</v>
      </c>
      <c r="J54" s="117">
        <f t="shared" si="3"/>
        <v>20</v>
      </c>
      <c r="K54" s="117" t="str">
        <f t="shared" si="5"/>
        <v>$4.00</v>
      </c>
      <c r="L54" s="133" t="str">
        <f t="shared" si="6"/>
        <v>0</v>
      </c>
      <c r="M54" s="109">
        <f>Table217[[#This Row],[Regular Worked Hours (Excludes OT and nonworked STAT)]]+Table216[[#This Row],[Hours to Date - Cannot Exceed 640]]</f>
        <v>0</v>
      </c>
    </row>
    <row r="55" spans="1:13" s="110" customFormat="1" ht="30.75" customHeight="1" x14ac:dyDescent="0.25">
      <c r="A55" s="115">
        <f>'Information Sheet-COMPLETE 1st'!A62</f>
        <v>0</v>
      </c>
      <c r="B55" s="109">
        <f>'Information Sheet-COMPLETE 1st'!B62</f>
        <v>0</v>
      </c>
      <c r="C55" s="2"/>
      <c r="D55" s="7">
        <f>Table216[[#This Row],[Employee''s Essential Occupation; update if required]]</f>
        <v>0</v>
      </c>
      <c r="E55" s="118">
        <f t="shared" ref="E55:F70" si="8">E54</f>
        <v>1</v>
      </c>
      <c r="F55" s="118">
        <f t="shared" si="8"/>
        <v>0</v>
      </c>
      <c r="G55" s="82"/>
      <c r="H55" s="116">
        <f>Table216[[#This Row],[Hourly Rate             (no less than $13.71, no more than $20.00); update if required]]</f>
        <v>0</v>
      </c>
      <c r="I55" s="84">
        <v>0</v>
      </c>
      <c r="J55" s="117">
        <f t="shared" si="3"/>
        <v>20</v>
      </c>
      <c r="K55" s="117" t="str">
        <f t="shared" si="5"/>
        <v>$4.00</v>
      </c>
      <c r="L55" s="133" t="str">
        <f t="shared" si="6"/>
        <v>0</v>
      </c>
      <c r="M55" s="109">
        <f>Table217[[#This Row],[Regular Worked Hours (Excludes OT and nonworked STAT)]]+Table216[[#This Row],[Hours to Date - Cannot Exceed 640]]</f>
        <v>0</v>
      </c>
    </row>
    <row r="56" spans="1:13" s="110" customFormat="1" ht="30.75" customHeight="1" x14ac:dyDescent="0.25">
      <c r="A56" s="115">
        <f>'Information Sheet-COMPLETE 1st'!A63</f>
        <v>0</v>
      </c>
      <c r="B56" s="109">
        <f>'Information Sheet-COMPLETE 1st'!B63</f>
        <v>0</v>
      </c>
      <c r="C56" s="2"/>
      <c r="D56" s="7">
        <f>Table216[[#This Row],[Employee''s Essential Occupation; update if required]]</f>
        <v>0</v>
      </c>
      <c r="E56" s="118">
        <f t="shared" si="8"/>
        <v>1</v>
      </c>
      <c r="F56" s="118">
        <f t="shared" si="8"/>
        <v>0</v>
      </c>
      <c r="G56" s="82"/>
      <c r="H56" s="116">
        <f>Table216[[#This Row],[Hourly Rate             (no less than $13.71, no more than $20.00); update if required]]</f>
        <v>0</v>
      </c>
      <c r="I56" s="84">
        <v>0</v>
      </c>
      <c r="J56" s="117">
        <f t="shared" si="3"/>
        <v>20</v>
      </c>
      <c r="K56" s="117" t="str">
        <f t="shared" si="5"/>
        <v>$4.00</v>
      </c>
      <c r="L56" s="133" t="str">
        <f t="shared" si="6"/>
        <v>0</v>
      </c>
      <c r="M56" s="109">
        <f>Table217[[#This Row],[Regular Worked Hours (Excludes OT and nonworked STAT)]]+Table216[[#This Row],[Hours to Date - Cannot Exceed 640]]</f>
        <v>0</v>
      </c>
    </row>
    <row r="57" spans="1:13" s="110" customFormat="1" ht="30.75" customHeight="1" x14ac:dyDescent="0.25">
      <c r="A57" s="115">
        <f>'Information Sheet-COMPLETE 1st'!A64</f>
        <v>0</v>
      </c>
      <c r="B57" s="109">
        <f>'Information Sheet-COMPLETE 1st'!B64</f>
        <v>0</v>
      </c>
      <c r="C57" s="2"/>
      <c r="D57" s="7">
        <f>Table216[[#This Row],[Employee''s Essential Occupation; update if required]]</f>
        <v>0</v>
      </c>
      <c r="E57" s="118">
        <f t="shared" si="8"/>
        <v>1</v>
      </c>
      <c r="F57" s="118">
        <f t="shared" si="8"/>
        <v>0</v>
      </c>
      <c r="G57" s="82"/>
      <c r="H57" s="116">
        <f>Table216[[#This Row],[Hourly Rate             (no less than $13.71, no more than $20.00); update if required]]</f>
        <v>0</v>
      </c>
      <c r="I57" s="84">
        <v>0</v>
      </c>
      <c r="J57" s="117">
        <f t="shared" si="3"/>
        <v>20</v>
      </c>
      <c r="K57" s="117" t="str">
        <f t="shared" si="5"/>
        <v>$4.00</v>
      </c>
      <c r="L57" s="133" t="str">
        <f t="shared" si="6"/>
        <v>0</v>
      </c>
      <c r="M57" s="109">
        <f>Table217[[#This Row],[Regular Worked Hours (Excludes OT and nonworked STAT)]]+Table216[[#This Row],[Hours to Date - Cannot Exceed 640]]</f>
        <v>0</v>
      </c>
    </row>
    <row r="58" spans="1:13" s="110" customFormat="1" ht="30.75" customHeight="1" x14ac:dyDescent="0.25">
      <c r="A58" s="115">
        <f>'Information Sheet-COMPLETE 1st'!A65</f>
        <v>0</v>
      </c>
      <c r="B58" s="109">
        <f>'Information Sheet-COMPLETE 1st'!B65</f>
        <v>0</v>
      </c>
      <c r="C58" s="2"/>
      <c r="D58" s="7">
        <f>Table216[[#This Row],[Employee''s Essential Occupation; update if required]]</f>
        <v>0</v>
      </c>
      <c r="E58" s="118">
        <f t="shared" si="8"/>
        <v>1</v>
      </c>
      <c r="F58" s="118">
        <f t="shared" si="8"/>
        <v>0</v>
      </c>
      <c r="G58" s="82"/>
      <c r="H58" s="116">
        <f>Table216[[#This Row],[Hourly Rate             (no less than $13.71, no more than $20.00); update if required]]</f>
        <v>0</v>
      </c>
      <c r="I58" s="84">
        <v>0</v>
      </c>
      <c r="J58" s="117">
        <f t="shared" si="3"/>
        <v>20</v>
      </c>
      <c r="K58" s="117" t="str">
        <f t="shared" si="5"/>
        <v>$4.00</v>
      </c>
      <c r="L58" s="133" t="str">
        <f t="shared" si="6"/>
        <v>0</v>
      </c>
      <c r="M58" s="109">
        <f>Table217[[#This Row],[Regular Worked Hours (Excludes OT and nonworked STAT)]]+Table216[[#This Row],[Hours to Date - Cannot Exceed 640]]</f>
        <v>0</v>
      </c>
    </row>
    <row r="59" spans="1:13" s="110" customFormat="1" ht="30.75" customHeight="1" x14ac:dyDescent="0.25">
      <c r="A59" s="115">
        <f>'Information Sheet-COMPLETE 1st'!A66</f>
        <v>0</v>
      </c>
      <c r="B59" s="109">
        <f>'Information Sheet-COMPLETE 1st'!B66</f>
        <v>0</v>
      </c>
      <c r="C59" s="2"/>
      <c r="D59" s="7">
        <f>Table216[[#This Row],[Employee''s Essential Occupation; update if required]]</f>
        <v>0</v>
      </c>
      <c r="E59" s="118">
        <f t="shared" si="8"/>
        <v>1</v>
      </c>
      <c r="F59" s="118">
        <f t="shared" si="8"/>
        <v>0</v>
      </c>
      <c r="G59" s="82"/>
      <c r="H59" s="116">
        <f>Table216[[#This Row],[Hourly Rate             (no less than $13.71, no more than $20.00); update if required]]</f>
        <v>0</v>
      </c>
      <c r="I59" s="84">
        <v>0</v>
      </c>
      <c r="J59" s="117">
        <f t="shared" si="3"/>
        <v>20</v>
      </c>
      <c r="K59" s="117" t="str">
        <f t="shared" si="5"/>
        <v>$4.00</v>
      </c>
      <c r="L59" s="133" t="str">
        <f t="shared" si="6"/>
        <v>0</v>
      </c>
      <c r="M59" s="109">
        <f>Table217[[#This Row],[Regular Worked Hours (Excludes OT and nonworked STAT)]]+Table216[[#This Row],[Hours to Date - Cannot Exceed 640]]</f>
        <v>0</v>
      </c>
    </row>
    <row r="60" spans="1:13" s="110" customFormat="1" ht="30.75" customHeight="1" x14ac:dyDescent="0.25">
      <c r="A60" s="115">
        <f>'Information Sheet-COMPLETE 1st'!A67</f>
        <v>0</v>
      </c>
      <c r="B60" s="109">
        <f>'Information Sheet-COMPLETE 1st'!B67</f>
        <v>0</v>
      </c>
      <c r="C60" s="2"/>
      <c r="D60" s="7">
        <f>Table216[[#This Row],[Employee''s Essential Occupation; update if required]]</f>
        <v>0</v>
      </c>
      <c r="E60" s="118">
        <f t="shared" si="8"/>
        <v>1</v>
      </c>
      <c r="F60" s="118">
        <f t="shared" si="8"/>
        <v>0</v>
      </c>
      <c r="G60" s="82"/>
      <c r="H60" s="116">
        <f>Table216[[#This Row],[Hourly Rate             (no less than $13.71, no more than $20.00); update if required]]</f>
        <v>0</v>
      </c>
      <c r="I60" s="84">
        <v>0</v>
      </c>
      <c r="J60" s="117">
        <f t="shared" si="3"/>
        <v>20</v>
      </c>
      <c r="K60" s="117" t="str">
        <f t="shared" si="5"/>
        <v>$4.00</v>
      </c>
      <c r="L60" s="133" t="str">
        <f t="shared" si="6"/>
        <v>0</v>
      </c>
      <c r="M60" s="109">
        <f>Table217[[#This Row],[Regular Worked Hours (Excludes OT and nonworked STAT)]]+Table216[[#This Row],[Hours to Date - Cannot Exceed 640]]</f>
        <v>0</v>
      </c>
    </row>
    <row r="61" spans="1:13" s="110" customFormat="1" ht="30.75" customHeight="1" x14ac:dyDescent="0.25">
      <c r="A61" s="115">
        <f>'Information Sheet-COMPLETE 1st'!A68</f>
        <v>0</v>
      </c>
      <c r="B61" s="109">
        <f>'Information Sheet-COMPLETE 1st'!B68</f>
        <v>0</v>
      </c>
      <c r="C61" s="2"/>
      <c r="D61" s="7">
        <f>Table216[[#This Row],[Employee''s Essential Occupation; update if required]]</f>
        <v>0</v>
      </c>
      <c r="E61" s="118">
        <f t="shared" si="8"/>
        <v>1</v>
      </c>
      <c r="F61" s="118">
        <f t="shared" si="8"/>
        <v>0</v>
      </c>
      <c r="G61" s="82"/>
      <c r="H61" s="116">
        <f>Table216[[#This Row],[Hourly Rate             (no less than $13.71, no more than $20.00); update if required]]</f>
        <v>0</v>
      </c>
      <c r="I61" s="84">
        <v>0</v>
      </c>
      <c r="J61" s="117">
        <f t="shared" si="3"/>
        <v>20</v>
      </c>
      <c r="K61" s="117" t="str">
        <f t="shared" si="5"/>
        <v>$4.00</v>
      </c>
      <c r="L61" s="133" t="str">
        <f t="shared" si="6"/>
        <v>0</v>
      </c>
      <c r="M61" s="109">
        <f>Table217[[#This Row],[Regular Worked Hours (Excludes OT and nonworked STAT)]]+Table216[[#This Row],[Hours to Date - Cannot Exceed 640]]</f>
        <v>0</v>
      </c>
    </row>
    <row r="62" spans="1:13" s="110" customFormat="1" ht="30.75" customHeight="1" x14ac:dyDescent="0.25">
      <c r="A62" s="115">
        <f>'Information Sheet-COMPLETE 1st'!A69</f>
        <v>0</v>
      </c>
      <c r="B62" s="109">
        <f>'Information Sheet-COMPLETE 1st'!B69</f>
        <v>0</v>
      </c>
      <c r="C62" s="2"/>
      <c r="D62" s="7">
        <f>Table216[[#This Row],[Employee''s Essential Occupation; update if required]]</f>
        <v>0</v>
      </c>
      <c r="E62" s="118">
        <f t="shared" si="8"/>
        <v>1</v>
      </c>
      <c r="F62" s="118">
        <f t="shared" si="8"/>
        <v>0</v>
      </c>
      <c r="G62" s="82"/>
      <c r="H62" s="116">
        <f>Table216[[#This Row],[Hourly Rate             (no less than $13.71, no more than $20.00); update if required]]</f>
        <v>0</v>
      </c>
      <c r="I62" s="84">
        <v>0</v>
      </c>
      <c r="J62" s="117">
        <f t="shared" si="3"/>
        <v>20</v>
      </c>
      <c r="K62" s="117" t="str">
        <f t="shared" si="5"/>
        <v>$4.00</v>
      </c>
      <c r="L62" s="133" t="str">
        <f t="shared" si="6"/>
        <v>0</v>
      </c>
      <c r="M62" s="109">
        <f>Table217[[#This Row],[Regular Worked Hours (Excludes OT and nonworked STAT)]]+Table216[[#This Row],[Hours to Date - Cannot Exceed 640]]</f>
        <v>0</v>
      </c>
    </row>
    <row r="63" spans="1:13" s="110" customFormat="1" ht="30.75" customHeight="1" x14ac:dyDescent="0.25">
      <c r="A63" s="115">
        <f>'Information Sheet-COMPLETE 1st'!A70</f>
        <v>0</v>
      </c>
      <c r="B63" s="109">
        <f>'Information Sheet-COMPLETE 1st'!B70</f>
        <v>0</v>
      </c>
      <c r="C63" s="2"/>
      <c r="D63" s="7">
        <f>Table216[[#This Row],[Employee''s Essential Occupation; update if required]]</f>
        <v>0</v>
      </c>
      <c r="E63" s="118">
        <f t="shared" si="8"/>
        <v>1</v>
      </c>
      <c r="F63" s="118">
        <f t="shared" si="8"/>
        <v>0</v>
      </c>
      <c r="G63" s="82"/>
      <c r="H63" s="116">
        <f>Table216[[#This Row],[Hourly Rate             (no less than $13.71, no more than $20.00); update if required]]</f>
        <v>0</v>
      </c>
      <c r="I63" s="84">
        <v>0</v>
      </c>
      <c r="J63" s="117">
        <f t="shared" si="3"/>
        <v>20</v>
      </c>
      <c r="K63" s="117" t="str">
        <f t="shared" si="5"/>
        <v>$4.00</v>
      </c>
      <c r="L63" s="133" t="str">
        <f t="shared" si="6"/>
        <v>0</v>
      </c>
      <c r="M63" s="109">
        <f>Table217[[#This Row],[Regular Worked Hours (Excludes OT and nonworked STAT)]]+Table216[[#This Row],[Hours to Date - Cannot Exceed 640]]</f>
        <v>0</v>
      </c>
    </row>
    <row r="64" spans="1:13" s="110" customFormat="1" ht="30.75" customHeight="1" x14ac:dyDescent="0.25">
      <c r="A64" s="115">
        <f>'Information Sheet-COMPLETE 1st'!A71</f>
        <v>0</v>
      </c>
      <c r="B64" s="109">
        <f>'Information Sheet-COMPLETE 1st'!B71</f>
        <v>0</v>
      </c>
      <c r="C64" s="2"/>
      <c r="D64" s="7">
        <f>Table216[[#This Row],[Employee''s Essential Occupation; update if required]]</f>
        <v>0</v>
      </c>
      <c r="E64" s="118">
        <f t="shared" si="8"/>
        <v>1</v>
      </c>
      <c r="F64" s="118">
        <f t="shared" si="8"/>
        <v>0</v>
      </c>
      <c r="G64" s="82"/>
      <c r="H64" s="116">
        <f>Table216[[#This Row],[Hourly Rate             (no less than $13.71, no more than $20.00); update if required]]</f>
        <v>0</v>
      </c>
      <c r="I64" s="84">
        <v>0</v>
      </c>
      <c r="J64" s="117">
        <f t="shared" si="3"/>
        <v>20</v>
      </c>
      <c r="K64" s="117" t="str">
        <f t="shared" si="5"/>
        <v>$4.00</v>
      </c>
      <c r="L64" s="133" t="str">
        <f t="shared" si="6"/>
        <v>0</v>
      </c>
      <c r="M64" s="109">
        <f>Table217[[#This Row],[Regular Worked Hours (Excludes OT and nonworked STAT)]]+Table216[[#This Row],[Hours to Date - Cannot Exceed 640]]</f>
        <v>0</v>
      </c>
    </row>
    <row r="65" spans="1:13" s="110" customFormat="1" ht="30.75" customHeight="1" x14ac:dyDescent="0.25">
      <c r="A65" s="115">
        <f>'Information Sheet-COMPLETE 1st'!A72</f>
        <v>0</v>
      </c>
      <c r="B65" s="109">
        <f>'Information Sheet-COMPLETE 1st'!B72</f>
        <v>0</v>
      </c>
      <c r="C65" s="2"/>
      <c r="D65" s="7">
        <f>Table216[[#This Row],[Employee''s Essential Occupation; update if required]]</f>
        <v>0</v>
      </c>
      <c r="E65" s="118">
        <f t="shared" si="8"/>
        <v>1</v>
      </c>
      <c r="F65" s="118">
        <f t="shared" si="8"/>
        <v>0</v>
      </c>
      <c r="G65" s="82"/>
      <c r="H65" s="116">
        <f>Table216[[#This Row],[Hourly Rate             (no less than $13.71, no more than $20.00); update if required]]</f>
        <v>0</v>
      </c>
      <c r="I65" s="84">
        <v>0</v>
      </c>
      <c r="J65" s="117">
        <f t="shared" si="3"/>
        <v>20</v>
      </c>
      <c r="K65" s="117" t="str">
        <f t="shared" si="5"/>
        <v>$4.00</v>
      </c>
      <c r="L65" s="133" t="str">
        <f t="shared" si="6"/>
        <v>0</v>
      </c>
      <c r="M65" s="109">
        <f>Table217[[#This Row],[Regular Worked Hours (Excludes OT and nonworked STAT)]]+Table216[[#This Row],[Hours to Date - Cannot Exceed 640]]</f>
        <v>0</v>
      </c>
    </row>
    <row r="66" spans="1:13" s="110" customFormat="1" ht="30.75" customHeight="1" x14ac:dyDescent="0.25">
      <c r="A66" s="115">
        <f>'Information Sheet-COMPLETE 1st'!A73</f>
        <v>0</v>
      </c>
      <c r="B66" s="109">
        <f>'Information Sheet-COMPLETE 1st'!B73</f>
        <v>0</v>
      </c>
      <c r="C66" s="2"/>
      <c r="D66" s="7">
        <f>Table216[[#This Row],[Employee''s Essential Occupation; update if required]]</f>
        <v>0</v>
      </c>
      <c r="E66" s="118">
        <f t="shared" si="8"/>
        <v>1</v>
      </c>
      <c r="F66" s="118">
        <f t="shared" si="8"/>
        <v>0</v>
      </c>
      <c r="G66" s="82"/>
      <c r="H66" s="116">
        <f>Table216[[#This Row],[Hourly Rate             (no less than $13.71, no more than $20.00); update if required]]</f>
        <v>0</v>
      </c>
      <c r="I66" s="84">
        <v>0</v>
      </c>
      <c r="J66" s="117">
        <f t="shared" si="3"/>
        <v>20</v>
      </c>
      <c r="K66" s="117" t="str">
        <f t="shared" si="5"/>
        <v>$4.00</v>
      </c>
      <c r="L66" s="133" t="str">
        <f t="shared" si="6"/>
        <v>0</v>
      </c>
      <c r="M66" s="109">
        <f>Table217[[#This Row],[Regular Worked Hours (Excludes OT and nonworked STAT)]]+Table216[[#This Row],[Hours to Date - Cannot Exceed 640]]</f>
        <v>0</v>
      </c>
    </row>
    <row r="67" spans="1:13" s="110" customFormat="1" ht="30.75" customHeight="1" x14ac:dyDescent="0.25">
      <c r="A67" s="115">
        <f>'Information Sheet-COMPLETE 1st'!A74</f>
        <v>0</v>
      </c>
      <c r="B67" s="109">
        <f>'Information Sheet-COMPLETE 1st'!B74</f>
        <v>0</v>
      </c>
      <c r="C67" s="2"/>
      <c r="D67" s="7">
        <f>Table216[[#This Row],[Employee''s Essential Occupation; update if required]]</f>
        <v>0</v>
      </c>
      <c r="E67" s="118">
        <f t="shared" si="8"/>
        <v>1</v>
      </c>
      <c r="F67" s="118">
        <f t="shared" si="8"/>
        <v>0</v>
      </c>
      <c r="G67" s="82"/>
      <c r="H67" s="116">
        <f>Table216[[#This Row],[Hourly Rate             (no less than $13.71, no more than $20.00); update if required]]</f>
        <v>0</v>
      </c>
      <c r="I67" s="84">
        <v>0</v>
      </c>
      <c r="J67" s="117">
        <f t="shared" si="3"/>
        <v>20</v>
      </c>
      <c r="K67" s="117" t="str">
        <f t="shared" si="5"/>
        <v>$4.00</v>
      </c>
      <c r="L67" s="133" t="str">
        <f t="shared" si="6"/>
        <v>0</v>
      </c>
      <c r="M67" s="109">
        <f>Table217[[#This Row],[Regular Worked Hours (Excludes OT and nonworked STAT)]]+Table216[[#This Row],[Hours to Date - Cannot Exceed 640]]</f>
        <v>0</v>
      </c>
    </row>
    <row r="68" spans="1:13" s="110" customFormat="1" ht="30.75" customHeight="1" x14ac:dyDescent="0.25">
      <c r="A68" s="115">
        <f>'Information Sheet-COMPLETE 1st'!A75</f>
        <v>0</v>
      </c>
      <c r="B68" s="109">
        <f>'Information Sheet-COMPLETE 1st'!B75</f>
        <v>0</v>
      </c>
      <c r="C68" s="2"/>
      <c r="D68" s="7">
        <f>Table216[[#This Row],[Employee''s Essential Occupation; update if required]]</f>
        <v>0</v>
      </c>
      <c r="E68" s="118">
        <f t="shared" si="8"/>
        <v>1</v>
      </c>
      <c r="F68" s="118">
        <f t="shared" si="8"/>
        <v>0</v>
      </c>
      <c r="G68" s="82"/>
      <c r="H68" s="116">
        <f>Table216[[#This Row],[Hourly Rate             (no less than $13.71, no more than $20.00); update if required]]</f>
        <v>0</v>
      </c>
      <c r="I68" s="84">
        <v>0</v>
      </c>
      <c r="J68" s="117">
        <f t="shared" si="3"/>
        <v>20</v>
      </c>
      <c r="K68" s="117" t="str">
        <f t="shared" si="5"/>
        <v>$4.00</v>
      </c>
      <c r="L68" s="133" t="str">
        <f t="shared" si="6"/>
        <v>0</v>
      </c>
      <c r="M68" s="109">
        <f>Table217[[#This Row],[Regular Worked Hours (Excludes OT and nonworked STAT)]]+Table216[[#This Row],[Hours to Date - Cannot Exceed 640]]</f>
        <v>0</v>
      </c>
    </row>
    <row r="69" spans="1:13" s="110" customFormat="1" ht="30.75" customHeight="1" x14ac:dyDescent="0.25">
      <c r="A69" s="115">
        <f>'Information Sheet-COMPLETE 1st'!A76</f>
        <v>0</v>
      </c>
      <c r="B69" s="109">
        <f>'Information Sheet-COMPLETE 1st'!B76</f>
        <v>0</v>
      </c>
      <c r="C69" s="2"/>
      <c r="D69" s="7">
        <f>Table216[[#This Row],[Employee''s Essential Occupation; update if required]]</f>
        <v>0</v>
      </c>
      <c r="E69" s="118">
        <f t="shared" si="8"/>
        <v>1</v>
      </c>
      <c r="F69" s="118">
        <f t="shared" si="8"/>
        <v>0</v>
      </c>
      <c r="G69" s="82"/>
      <c r="H69" s="116">
        <f>Table216[[#This Row],[Hourly Rate             (no less than $13.71, no more than $20.00); update if required]]</f>
        <v>0</v>
      </c>
      <c r="I69" s="84">
        <v>0</v>
      </c>
      <c r="J69" s="117">
        <f t="shared" si="3"/>
        <v>20</v>
      </c>
      <c r="K69" s="117" t="str">
        <f t="shared" si="5"/>
        <v>$4.00</v>
      </c>
      <c r="L69" s="133" t="str">
        <f t="shared" si="6"/>
        <v>0</v>
      </c>
      <c r="M69" s="109">
        <f>Table217[[#This Row],[Regular Worked Hours (Excludes OT and nonworked STAT)]]+Table216[[#This Row],[Hours to Date - Cannot Exceed 640]]</f>
        <v>0</v>
      </c>
    </row>
    <row r="70" spans="1:13" s="110" customFormat="1" ht="30.75" customHeight="1" x14ac:dyDescent="0.25">
      <c r="A70" s="115">
        <f>'Information Sheet-COMPLETE 1st'!A77</f>
        <v>0</v>
      </c>
      <c r="B70" s="109">
        <f>'Information Sheet-COMPLETE 1st'!B77</f>
        <v>0</v>
      </c>
      <c r="C70" s="2"/>
      <c r="D70" s="7">
        <f>Table216[[#This Row],[Employee''s Essential Occupation; update if required]]</f>
        <v>0</v>
      </c>
      <c r="E70" s="118">
        <f t="shared" si="8"/>
        <v>1</v>
      </c>
      <c r="F70" s="118">
        <f t="shared" si="8"/>
        <v>0</v>
      </c>
      <c r="G70" s="82"/>
      <c r="H70" s="116">
        <f>Table216[[#This Row],[Hourly Rate             (no less than $13.71, no more than $20.00); update if required]]</f>
        <v>0</v>
      </c>
      <c r="I70" s="84">
        <v>0</v>
      </c>
      <c r="J70" s="117">
        <f t="shared" si="3"/>
        <v>20</v>
      </c>
      <c r="K70" s="117" t="str">
        <f t="shared" ref="K70:K101" si="9">IF(AND(J70&lt;=3.99,L77&gt;(-100)),J70,"$4.00")</f>
        <v>$4.00</v>
      </c>
      <c r="L70" s="133" t="str">
        <f t="shared" ref="L70:L101" si="10">IF(OR(H70&gt;19.99,H70&lt;13.71),"0",I70*K70)</f>
        <v>0</v>
      </c>
      <c r="M70" s="109">
        <f>Table217[[#This Row],[Regular Worked Hours (Excludes OT and nonworked STAT)]]+Table216[[#This Row],[Hours to Date - Cannot Exceed 640]]</f>
        <v>0</v>
      </c>
    </row>
    <row r="71" spans="1:13" s="110" customFormat="1" ht="30.75" customHeight="1" x14ac:dyDescent="0.25">
      <c r="A71" s="115">
        <f>'Information Sheet-COMPLETE 1st'!A78</f>
        <v>0</v>
      </c>
      <c r="B71" s="109">
        <f>'Information Sheet-COMPLETE 1st'!B78</f>
        <v>0</v>
      </c>
      <c r="C71" s="2"/>
      <c r="D71" s="7">
        <f>Table216[[#This Row],[Employee''s Essential Occupation; update if required]]</f>
        <v>0</v>
      </c>
      <c r="E71" s="118">
        <f t="shared" ref="E71:F86" si="11">E70</f>
        <v>1</v>
      </c>
      <c r="F71" s="118">
        <f t="shared" si="11"/>
        <v>0</v>
      </c>
      <c r="G71" s="82"/>
      <c r="H71" s="116">
        <f>Table216[[#This Row],[Hourly Rate             (no less than $13.71, no more than $20.00); update if required]]</f>
        <v>0</v>
      </c>
      <c r="I71" s="84">
        <v>0</v>
      </c>
      <c r="J71" s="117">
        <f t="shared" si="3"/>
        <v>20</v>
      </c>
      <c r="K71" s="117" t="str">
        <f t="shared" si="9"/>
        <v>$4.00</v>
      </c>
      <c r="L71" s="133" t="str">
        <f t="shared" si="10"/>
        <v>0</v>
      </c>
      <c r="M71" s="109">
        <f>Table217[[#This Row],[Regular Worked Hours (Excludes OT and nonworked STAT)]]+Table216[[#This Row],[Hours to Date - Cannot Exceed 640]]</f>
        <v>0</v>
      </c>
    </row>
    <row r="72" spans="1:13" s="110" customFormat="1" ht="30.75" customHeight="1" x14ac:dyDescent="0.25">
      <c r="A72" s="115">
        <f>'Information Sheet-COMPLETE 1st'!A79</f>
        <v>0</v>
      </c>
      <c r="B72" s="109">
        <f>'Information Sheet-COMPLETE 1st'!B79</f>
        <v>0</v>
      </c>
      <c r="C72" s="2"/>
      <c r="D72" s="7">
        <f>Table216[[#This Row],[Employee''s Essential Occupation; update if required]]</f>
        <v>0</v>
      </c>
      <c r="E72" s="118">
        <f t="shared" si="11"/>
        <v>1</v>
      </c>
      <c r="F72" s="118">
        <f t="shared" si="11"/>
        <v>0</v>
      </c>
      <c r="G72" s="82"/>
      <c r="H72" s="116">
        <f>Table216[[#This Row],[Hourly Rate             (no less than $13.71, no more than $20.00); update if required]]</f>
        <v>0</v>
      </c>
      <c r="I72" s="84">
        <v>0</v>
      </c>
      <c r="J72" s="117">
        <f t="shared" si="3"/>
        <v>20</v>
      </c>
      <c r="K72" s="117" t="str">
        <f t="shared" si="9"/>
        <v>$4.00</v>
      </c>
      <c r="L72" s="133" t="str">
        <f t="shared" si="10"/>
        <v>0</v>
      </c>
      <c r="M72" s="109">
        <f>Table217[[#This Row],[Regular Worked Hours (Excludes OT and nonworked STAT)]]+Table216[[#This Row],[Hours to Date - Cannot Exceed 640]]</f>
        <v>0</v>
      </c>
    </row>
    <row r="73" spans="1:13" s="110" customFormat="1" ht="30.75" customHeight="1" x14ac:dyDescent="0.25">
      <c r="A73" s="115">
        <f>'Information Sheet-COMPLETE 1st'!A80</f>
        <v>0</v>
      </c>
      <c r="B73" s="109">
        <f>'Information Sheet-COMPLETE 1st'!B80</f>
        <v>0</v>
      </c>
      <c r="C73" s="2"/>
      <c r="D73" s="7">
        <f>Table216[[#This Row],[Employee''s Essential Occupation; update if required]]</f>
        <v>0</v>
      </c>
      <c r="E73" s="118">
        <f t="shared" si="11"/>
        <v>1</v>
      </c>
      <c r="F73" s="118">
        <f t="shared" si="11"/>
        <v>0</v>
      </c>
      <c r="G73" s="82"/>
      <c r="H73" s="116">
        <f>Table216[[#This Row],[Hourly Rate             (no less than $13.71, no more than $20.00); update if required]]</f>
        <v>0</v>
      </c>
      <c r="I73" s="84">
        <v>0</v>
      </c>
      <c r="J73" s="117">
        <f t="shared" si="3"/>
        <v>20</v>
      </c>
      <c r="K73" s="117" t="str">
        <f t="shared" si="9"/>
        <v>$4.00</v>
      </c>
      <c r="L73" s="133" t="str">
        <f t="shared" si="10"/>
        <v>0</v>
      </c>
      <c r="M73" s="109">
        <f>Table217[[#This Row],[Regular Worked Hours (Excludes OT and nonworked STAT)]]+Table216[[#This Row],[Hours to Date - Cannot Exceed 640]]</f>
        <v>0</v>
      </c>
    </row>
    <row r="74" spans="1:13" s="110" customFormat="1" ht="30.75" customHeight="1" x14ac:dyDescent="0.25">
      <c r="A74" s="115">
        <f>'Information Sheet-COMPLETE 1st'!A81</f>
        <v>0</v>
      </c>
      <c r="B74" s="109">
        <f>'Information Sheet-COMPLETE 1st'!B81</f>
        <v>0</v>
      </c>
      <c r="C74" s="2"/>
      <c r="D74" s="7">
        <f>Table216[[#This Row],[Employee''s Essential Occupation; update if required]]</f>
        <v>0</v>
      </c>
      <c r="E74" s="118">
        <f t="shared" si="11"/>
        <v>1</v>
      </c>
      <c r="F74" s="118">
        <f t="shared" si="11"/>
        <v>0</v>
      </c>
      <c r="G74" s="82"/>
      <c r="H74" s="116">
        <f>Table216[[#This Row],[Hourly Rate             (no less than $13.71, no more than $20.00); update if required]]</f>
        <v>0</v>
      </c>
      <c r="I74" s="84">
        <v>0</v>
      </c>
      <c r="J74" s="117">
        <f t="shared" ref="J74:J106" si="12">20-H74</f>
        <v>20</v>
      </c>
      <c r="K74" s="117" t="str">
        <f t="shared" si="9"/>
        <v>$4.00</v>
      </c>
      <c r="L74" s="133" t="str">
        <f t="shared" si="10"/>
        <v>0</v>
      </c>
      <c r="M74" s="109">
        <f>Table217[[#This Row],[Regular Worked Hours (Excludes OT and nonworked STAT)]]+Table216[[#This Row],[Hours to Date - Cannot Exceed 640]]</f>
        <v>0</v>
      </c>
    </row>
    <row r="75" spans="1:13" s="110" customFormat="1" ht="30.75" customHeight="1" x14ac:dyDescent="0.25">
      <c r="A75" s="115">
        <f>'Information Sheet-COMPLETE 1st'!A82</f>
        <v>0</v>
      </c>
      <c r="B75" s="109">
        <f>'Information Sheet-COMPLETE 1st'!B82</f>
        <v>0</v>
      </c>
      <c r="C75" s="2"/>
      <c r="D75" s="7">
        <f>Table216[[#This Row],[Employee''s Essential Occupation; update if required]]</f>
        <v>0</v>
      </c>
      <c r="E75" s="118">
        <f t="shared" si="11"/>
        <v>1</v>
      </c>
      <c r="F75" s="118">
        <f t="shared" si="11"/>
        <v>0</v>
      </c>
      <c r="G75" s="82"/>
      <c r="H75" s="116">
        <f>Table216[[#This Row],[Hourly Rate             (no less than $13.71, no more than $20.00); update if required]]</f>
        <v>0</v>
      </c>
      <c r="I75" s="84">
        <v>0</v>
      </c>
      <c r="J75" s="117">
        <f t="shared" si="12"/>
        <v>20</v>
      </c>
      <c r="K75" s="117" t="str">
        <f t="shared" si="9"/>
        <v>$4.00</v>
      </c>
      <c r="L75" s="133" t="str">
        <f t="shared" si="10"/>
        <v>0</v>
      </c>
      <c r="M75" s="109">
        <f>Table217[[#This Row],[Regular Worked Hours (Excludes OT and nonworked STAT)]]+Table216[[#This Row],[Hours to Date - Cannot Exceed 640]]</f>
        <v>0</v>
      </c>
    </row>
    <row r="76" spans="1:13" s="110" customFormat="1" ht="30.75" customHeight="1" x14ac:dyDescent="0.25">
      <c r="A76" s="115">
        <f>'Information Sheet-COMPLETE 1st'!A83</f>
        <v>0</v>
      </c>
      <c r="B76" s="109">
        <f>'Information Sheet-COMPLETE 1st'!B83</f>
        <v>0</v>
      </c>
      <c r="C76" s="2"/>
      <c r="D76" s="7">
        <f>Table216[[#This Row],[Employee''s Essential Occupation; update if required]]</f>
        <v>0</v>
      </c>
      <c r="E76" s="118">
        <f t="shared" si="11"/>
        <v>1</v>
      </c>
      <c r="F76" s="118">
        <f t="shared" si="11"/>
        <v>0</v>
      </c>
      <c r="G76" s="82"/>
      <c r="H76" s="116">
        <f>Table216[[#This Row],[Hourly Rate             (no less than $13.71, no more than $20.00); update if required]]</f>
        <v>0</v>
      </c>
      <c r="I76" s="84">
        <v>0</v>
      </c>
      <c r="J76" s="117">
        <f t="shared" si="12"/>
        <v>20</v>
      </c>
      <c r="K76" s="117" t="str">
        <f t="shared" si="9"/>
        <v>$4.00</v>
      </c>
      <c r="L76" s="133" t="str">
        <f t="shared" si="10"/>
        <v>0</v>
      </c>
      <c r="M76" s="109">
        <f>Table217[[#This Row],[Regular Worked Hours (Excludes OT and nonworked STAT)]]+Table216[[#This Row],[Hours to Date - Cannot Exceed 640]]</f>
        <v>0</v>
      </c>
    </row>
    <row r="77" spans="1:13" s="110" customFormat="1" ht="30.75" customHeight="1" x14ac:dyDescent="0.25">
      <c r="A77" s="115">
        <f>'Information Sheet-COMPLETE 1st'!A84</f>
        <v>0</v>
      </c>
      <c r="B77" s="109">
        <f>'Information Sheet-COMPLETE 1st'!B84</f>
        <v>0</v>
      </c>
      <c r="C77" s="2"/>
      <c r="D77" s="7">
        <f>Table216[[#This Row],[Employee''s Essential Occupation; update if required]]</f>
        <v>0</v>
      </c>
      <c r="E77" s="118">
        <f t="shared" si="11"/>
        <v>1</v>
      </c>
      <c r="F77" s="118">
        <f t="shared" si="11"/>
        <v>0</v>
      </c>
      <c r="G77" s="82"/>
      <c r="H77" s="116">
        <f>Table216[[#This Row],[Hourly Rate             (no less than $13.71, no more than $20.00); update if required]]</f>
        <v>0</v>
      </c>
      <c r="I77" s="84">
        <v>0</v>
      </c>
      <c r="J77" s="117">
        <f t="shared" si="12"/>
        <v>20</v>
      </c>
      <c r="K77" s="117" t="str">
        <f t="shared" si="9"/>
        <v>$4.00</v>
      </c>
      <c r="L77" s="133" t="str">
        <f t="shared" si="10"/>
        <v>0</v>
      </c>
      <c r="M77" s="109">
        <f>Table217[[#This Row],[Regular Worked Hours (Excludes OT and nonworked STAT)]]+Table216[[#This Row],[Hours to Date - Cannot Exceed 640]]</f>
        <v>0</v>
      </c>
    </row>
    <row r="78" spans="1:13" s="110" customFormat="1" ht="30.75" customHeight="1" x14ac:dyDescent="0.25">
      <c r="A78" s="115">
        <f>'Information Sheet-COMPLETE 1st'!A85</f>
        <v>0</v>
      </c>
      <c r="B78" s="109">
        <f>'Information Sheet-COMPLETE 1st'!B85</f>
        <v>0</v>
      </c>
      <c r="C78" s="2"/>
      <c r="D78" s="7">
        <f>Table216[[#This Row],[Employee''s Essential Occupation; update if required]]</f>
        <v>0</v>
      </c>
      <c r="E78" s="118">
        <f t="shared" si="11"/>
        <v>1</v>
      </c>
      <c r="F78" s="118">
        <f t="shared" si="11"/>
        <v>0</v>
      </c>
      <c r="G78" s="82"/>
      <c r="H78" s="116">
        <f>Table216[[#This Row],[Hourly Rate             (no less than $13.71, no more than $20.00); update if required]]</f>
        <v>0</v>
      </c>
      <c r="I78" s="84">
        <v>0</v>
      </c>
      <c r="J78" s="117">
        <f t="shared" si="12"/>
        <v>20</v>
      </c>
      <c r="K78" s="117" t="str">
        <f t="shared" si="9"/>
        <v>$4.00</v>
      </c>
      <c r="L78" s="133" t="str">
        <f t="shared" si="10"/>
        <v>0</v>
      </c>
      <c r="M78" s="109">
        <f>Table217[[#This Row],[Regular Worked Hours (Excludes OT and nonworked STAT)]]+Table216[[#This Row],[Hours to Date - Cannot Exceed 640]]</f>
        <v>0</v>
      </c>
    </row>
    <row r="79" spans="1:13" s="110" customFormat="1" ht="30.75" customHeight="1" x14ac:dyDescent="0.25">
      <c r="A79" s="115">
        <f>'Information Sheet-COMPLETE 1st'!A86</f>
        <v>0</v>
      </c>
      <c r="B79" s="109">
        <f>'Information Sheet-COMPLETE 1st'!B86</f>
        <v>0</v>
      </c>
      <c r="C79" s="2"/>
      <c r="D79" s="7">
        <f>Table216[[#This Row],[Employee''s Essential Occupation; update if required]]</f>
        <v>0</v>
      </c>
      <c r="E79" s="118">
        <f t="shared" si="11"/>
        <v>1</v>
      </c>
      <c r="F79" s="118">
        <f t="shared" si="11"/>
        <v>0</v>
      </c>
      <c r="G79" s="82"/>
      <c r="H79" s="116">
        <f>Table216[[#This Row],[Hourly Rate             (no less than $13.71, no more than $20.00); update if required]]</f>
        <v>0</v>
      </c>
      <c r="I79" s="84">
        <v>0</v>
      </c>
      <c r="J79" s="117">
        <f t="shared" si="12"/>
        <v>20</v>
      </c>
      <c r="K79" s="117" t="str">
        <f t="shared" si="9"/>
        <v>$4.00</v>
      </c>
      <c r="L79" s="133" t="str">
        <f t="shared" si="10"/>
        <v>0</v>
      </c>
      <c r="M79" s="109">
        <f>Table217[[#This Row],[Regular Worked Hours (Excludes OT and nonworked STAT)]]+Table216[[#This Row],[Hours to Date - Cannot Exceed 640]]</f>
        <v>0</v>
      </c>
    </row>
    <row r="80" spans="1:13" s="110" customFormat="1" ht="30.75" customHeight="1" x14ac:dyDescent="0.25">
      <c r="A80" s="115">
        <f>'Information Sheet-COMPLETE 1st'!A87</f>
        <v>0</v>
      </c>
      <c r="B80" s="109">
        <f>'Information Sheet-COMPLETE 1st'!B87</f>
        <v>0</v>
      </c>
      <c r="C80" s="2"/>
      <c r="D80" s="7">
        <f>Table216[[#This Row],[Employee''s Essential Occupation; update if required]]</f>
        <v>0</v>
      </c>
      <c r="E80" s="118">
        <f t="shared" si="11"/>
        <v>1</v>
      </c>
      <c r="F80" s="118">
        <f t="shared" si="11"/>
        <v>0</v>
      </c>
      <c r="G80" s="82"/>
      <c r="H80" s="116">
        <f>Table216[[#This Row],[Hourly Rate             (no less than $13.71, no more than $20.00); update if required]]</f>
        <v>0</v>
      </c>
      <c r="I80" s="84">
        <v>0</v>
      </c>
      <c r="J80" s="117">
        <f t="shared" si="12"/>
        <v>20</v>
      </c>
      <c r="K80" s="117" t="str">
        <f t="shared" si="9"/>
        <v>$4.00</v>
      </c>
      <c r="L80" s="133" t="str">
        <f t="shared" si="10"/>
        <v>0</v>
      </c>
      <c r="M80" s="109">
        <f>Table217[[#This Row],[Regular Worked Hours (Excludes OT and nonworked STAT)]]+Table216[[#This Row],[Hours to Date - Cannot Exceed 640]]</f>
        <v>0</v>
      </c>
    </row>
    <row r="81" spans="1:13" s="110" customFormat="1" ht="30.75" customHeight="1" x14ac:dyDescent="0.25">
      <c r="A81" s="115">
        <f>'Information Sheet-COMPLETE 1st'!A88</f>
        <v>0</v>
      </c>
      <c r="B81" s="109">
        <f>'Information Sheet-COMPLETE 1st'!B88</f>
        <v>0</v>
      </c>
      <c r="C81" s="2"/>
      <c r="D81" s="7">
        <f>Table216[[#This Row],[Employee''s Essential Occupation; update if required]]</f>
        <v>0</v>
      </c>
      <c r="E81" s="118">
        <f t="shared" si="11"/>
        <v>1</v>
      </c>
      <c r="F81" s="118">
        <f t="shared" si="11"/>
        <v>0</v>
      </c>
      <c r="G81" s="82"/>
      <c r="H81" s="116">
        <f>Table216[[#This Row],[Hourly Rate             (no less than $13.71, no more than $20.00); update if required]]</f>
        <v>0</v>
      </c>
      <c r="I81" s="84">
        <v>0</v>
      </c>
      <c r="J81" s="117">
        <f t="shared" si="12"/>
        <v>20</v>
      </c>
      <c r="K81" s="117" t="str">
        <f t="shared" si="9"/>
        <v>$4.00</v>
      </c>
      <c r="L81" s="133" t="str">
        <f t="shared" si="10"/>
        <v>0</v>
      </c>
      <c r="M81" s="109">
        <f>Table217[[#This Row],[Regular Worked Hours (Excludes OT and nonworked STAT)]]+Table216[[#This Row],[Hours to Date - Cannot Exceed 640]]</f>
        <v>0</v>
      </c>
    </row>
    <row r="82" spans="1:13" s="110" customFormat="1" ht="30.75" customHeight="1" x14ac:dyDescent="0.25">
      <c r="A82" s="115">
        <f>'Information Sheet-COMPLETE 1st'!A89</f>
        <v>0</v>
      </c>
      <c r="B82" s="109">
        <f>'Information Sheet-COMPLETE 1st'!B89</f>
        <v>0</v>
      </c>
      <c r="C82" s="2"/>
      <c r="D82" s="7">
        <f>Table216[[#This Row],[Employee''s Essential Occupation; update if required]]</f>
        <v>0</v>
      </c>
      <c r="E82" s="118">
        <f t="shared" si="11"/>
        <v>1</v>
      </c>
      <c r="F82" s="118">
        <f t="shared" si="11"/>
        <v>0</v>
      </c>
      <c r="G82" s="82"/>
      <c r="H82" s="116">
        <f>Table216[[#This Row],[Hourly Rate             (no less than $13.71, no more than $20.00); update if required]]</f>
        <v>0</v>
      </c>
      <c r="I82" s="84">
        <v>0</v>
      </c>
      <c r="J82" s="117">
        <f t="shared" si="12"/>
        <v>20</v>
      </c>
      <c r="K82" s="117" t="str">
        <f t="shared" si="9"/>
        <v>$4.00</v>
      </c>
      <c r="L82" s="133" t="str">
        <f t="shared" si="10"/>
        <v>0</v>
      </c>
      <c r="M82" s="109">
        <f>Table217[[#This Row],[Regular Worked Hours (Excludes OT and nonworked STAT)]]+Table216[[#This Row],[Hours to Date - Cannot Exceed 640]]</f>
        <v>0</v>
      </c>
    </row>
    <row r="83" spans="1:13" s="110" customFormat="1" ht="30.75" customHeight="1" x14ac:dyDescent="0.25">
      <c r="A83" s="115">
        <f>'Information Sheet-COMPLETE 1st'!A90</f>
        <v>0</v>
      </c>
      <c r="B83" s="109">
        <f>'Information Sheet-COMPLETE 1st'!B90</f>
        <v>0</v>
      </c>
      <c r="C83" s="2"/>
      <c r="D83" s="7">
        <f>Table216[[#This Row],[Employee''s Essential Occupation; update if required]]</f>
        <v>0</v>
      </c>
      <c r="E83" s="118">
        <f t="shared" si="11"/>
        <v>1</v>
      </c>
      <c r="F83" s="118">
        <f t="shared" si="11"/>
        <v>0</v>
      </c>
      <c r="G83" s="82"/>
      <c r="H83" s="116">
        <f>Table216[[#This Row],[Hourly Rate             (no less than $13.71, no more than $20.00); update if required]]</f>
        <v>0</v>
      </c>
      <c r="I83" s="84">
        <v>0</v>
      </c>
      <c r="J83" s="117">
        <f t="shared" si="12"/>
        <v>20</v>
      </c>
      <c r="K83" s="117" t="str">
        <f t="shared" si="9"/>
        <v>$4.00</v>
      </c>
      <c r="L83" s="133" t="str">
        <f t="shared" si="10"/>
        <v>0</v>
      </c>
      <c r="M83" s="109">
        <f>Table217[[#This Row],[Regular Worked Hours (Excludes OT and nonworked STAT)]]+Table216[[#This Row],[Hours to Date - Cannot Exceed 640]]</f>
        <v>0</v>
      </c>
    </row>
    <row r="84" spans="1:13" s="110" customFormat="1" ht="30.75" customHeight="1" x14ac:dyDescent="0.25">
      <c r="A84" s="115">
        <f>'Information Sheet-COMPLETE 1st'!A91</f>
        <v>0</v>
      </c>
      <c r="B84" s="109">
        <f>'Information Sheet-COMPLETE 1st'!B91</f>
        <v>0</v>
      </c>
      <c r="C84" s="2"/>
      <c r="D84" s="7">
        <f>Table216[[#This Row],[Employee''s Essential Occupation; update if required]]</f>
        <v>0</v>
      </c>
      <c r="E84" s="118">
        <f t="shared" si="11"/>
        <v>1</v>
      </c>
      <c r="F84" s="118">
        <f t="shared" si="11"/>
        <v>0</v>
      </c>
      <c r="G84" s="82"/>
      <c r="H84" s="116">
        <f>Table216[[#This Row],[Hourly Rate             (no less than $13.71, no more than $20.00); update if required]]</f>
        <v>0</v>
      </c>
      <c r="I84" s="84">
        <v>0</v>
      </c>
      <c r="J84" s="117">
        <f t="shared" si="12"/>
        <v>20</v>
      </c>
      <c r="K84" s="117" t="str">
        <f t="shared" si="9"/>
        <v>$4.00</v>
      </c>
      <c r="L84" s="133" t="str">
        <f t="shared" si="10"/>
        <v>0</v>
      </c>
      <c r="M84" s="109">
        <f>Table217[[#This Row],[Regular Worked Hours (Excludes OT and nonworked STAT)]]+Table216[[#This Row],[Hours to Date - Cannot Exceed 640]]</f>
        <v>0</v>
      </c>
    </row>
    <row r="85" spans="1:13" s="110" customFormat="1" ht="30.75" customHeight="1" x14ac:dyDescent="0.25">
      <c r="A85" s="115">
        <f>'Information Sheet-COMPLETE 1st'!A92</f>
        <v>0</v>
      </c>
      <c r="B85" s="109">
        <f>'Information Sheet-COMPLETE 1st'!B92</f>
        <v>0</v>
      </c>
      <c r="C85" s="2"/>
      <c r="D85" s="7">
        <f>Table216[[#This Row],[Employee''s Essential Occupation; update if required]]</f>
        <v>0</v>
      </c>
      <c r="E85" s="118">
        <f t="shared" si="11"/>
        <v>1</v>
      </c>
      <c r="F85" s="118">
        <f t="shared" si="11"/>
        <v>0</v>
      </c>
      <c r="G85" s="82"/>
      <c r="H85" s="116">
        <f>Table216[[#This Row],[Hourly Rate             (no less than $13.71, no more than $20.00); update if required]]</f>
        <v>0</v>
      </c>
      <c r="I85" s="84">
        <v>0</v>
      </c>
      <c r="J85" s="117">
        <f t="shared" si="12"/>
        <v>20</v>
      </c>
      <c r="K85" s="117" t="str">
        <f t="shared" si="9"/>
        <v>$4.00</v>
      </c>
      <c r="L85" s="133" t="str">
        <f t="shared" si="10"/>
        <v>0</v>
      </c>
      <c r="M85" s="109">
        <f>Table217[[#This Row],[Regular Worked Hours (Excludes OT and nonworked STAT)]]+Table216[[#This Row],[Hours to Date - Cannot Exceed 640]]</f>
        <v>0</v>
      </c>
    </row>
    <row r="86" spans="1:13" s="110" customFormat="1" ht="30.75" customHeight="1" x14ac:dyDescent="0.25">
      <c r="A86" s="115">
        <f>'Information Sheet-COMPLETE 1st'!A93</f>
        <v>0</v>
      </c>
      <c r="B86" s="109">
        <f>'Information Sheet-COMPLETE 1st'!B93</f>
        <v>0</v>
      </c>
      <c r="C86" s="2"/>
      <c r="D86" s="7">
        <f>Table216[[#This Row],[Employee''s Essential Occupation; update if required]]</f>
        <v>0</v>
      </c>
      <c r="E86" s="118">
        <f t="shared" si="11"/>
        <v>1</v>
      </c>
      <c r="F86" s="118">
        <f t="shared" si="11"/>
        <v>0</v>
      </c>
      <c r="G86" s="82"/>
      <c r="H86" s="116">
        <f>Table216[[#This Row],[Hourly Rate             (no less than $13.71, no more than $20.00); update if required]]</f>
        <v>0</v>
      </c>
      <c r="I86" s="84">
        <v>0</v>
      </c>
      <c r="J86" s="117">
        <f t="shared" si="12"/>
        <v>20</v>
      </c>
      <c r="K86" s="117" t="str">
        <f t="shared" si="9"/>
        <v>$4.00</v>
      </c>
      <c r="L86" s="133" t="str">
        <f t="shared" si="10"/>
        <v>0</v>
      </c>
      <c r="M86" s="109">
        <f>Table217[[#This Row],[Regular Worked Hours (Excludes OT and nonworked STAT)]]+Table216[[#This Row],[Hours to Date - Cannot Exceed 640]]</f>
        <v>0</v>
      </c>
    </row>
    <row r="87" spans="1:13" s="110" customFormat="1" ht="30.75" customHeight="1" x14ac:dyDescent="0.25">
      <c r="A87" s="115">
        <f>'Information Sheet-COMPLETE 1st'!A94</f>
        <v>0</v>
      </c>
      <c r="B87" s="109">
        <f>'Information Sheet-COMPLETE 1st'!B94</f>
        <v>0</v>
      </c>
      <c r="C87" s="2"/>
      <c r="D87" s="7">
        <f>Table216[[#This Row],[Employee''s Essential Occupation; update if required]]</f>
        <v>0</v>
      </c>
      <c r="E87" s="118">
        <f t="shared" ref="E87:F102" si="13">E86</f>
        <v>1</v>
      </c>
      <c r="F87" s="118">
        <f t="shared" si="13"/>
        <v>0</v>
      </c>
      <c r="G87" s="82"/>
      <c r="H87" s="116">
        <f>Table216[[#This Row],[Hourly Rate             (no less than $13.71, no more than $20.00); update if required]]</f>
        <v>0</v>
      </c>
      <c r="I87" s="84">
        <v>0</v>
      </c>
      <c r="J87" s="117">
        <f t="shared" si="12"/>
        <v>20</v>
      </c>
      <c r="K87" s="117" t="str">
        <f t="shared" si="9"/>
        <v>$4.00</v>
      </c>
      <c r="L87" s="133" t="str">
        <f t="shared" si="10"/>
        <v>0</v>
      </c>
      <c r="M87" s="109">
        <f>Table217[[#This Row],[Regular Worked Hours (Excludes OT and nonworked STAT)]]+Table216[[#This Row],[Hours to Date - Cannot Exceed 640]]</f>
        <v>0</v>
      </c>
    </row>
    <row r="88" spans="1:13" s="110" customFormat="1" ht="30.75" customHeight="1" x14ac:dyDescent="0.25">
      <c r="A88" s="115">
        <f>'Information Sheet-COMPLETE 1st'!A95</f>
        <v>0</v>
      </c>
      <c r="B88" s="109">
        <f>'Information Sheet-COMPLETE 1st'!B95</f>
        <v>0</v>
      </c>
      <c r="C88" s="2"/>
      <c r="D88" s="7">
        <f>Table216[[#This Row],[Employee''s Essential Occupation; update if required]]</f>
        <v>0</v>
      </c>
      <c r="E88" s="118">
        <f t="shared" si="13"/>
        <v>1</v>
      </c>
      <c r="F88" s="118">
        <f t="shared" si="13"/>
        <v>0</v>
      </c>
      <c r="G88" s="82"/>
      <c r="H88" s="116">
        <f>Table216[[#This Row],[Hourly Rate             (no less than $13.71, no more than $20.00); update if required]]</f>
        <v>0</v>
      </c>
      <c r="I88" s="84">
        <v>0</v>
      </c>
      <c r="J88" s="117">
        <f t="shared" si="12"/>
        <v>20</v>
      </c>
      <c r="K88" s="117" t="str">
        <f t="shared" si="9"/>
        <v>$4.00</v>
      </c>
      <c r="L88" s="133" t="str">
        <f t="shared" si="10"/>
        <v>0</v>
      </c>
      <c r="M88" s="109">
        <f>Table217[[#This Row],[Regular Worked Hours (Excludes OT and nonworked STAT)]]+Table216[[#This Row],[Hours to Date - Cannot Exceed 640]]</f>
        <v>0</v>
      </c>
    </row>
    <row r="89" spans="1:13" s="110" customFormat="1" ht="30.75" customHeight="1" x14ac:dyDescent="0.25">
      <c r="A89" s="115">
        <f>'Information Sheet-COMPLETE 1st'!A96</f>
        <v>0</v>
      </c>
      <c r="B89" s="109">
        <f>'Information Sheet-COMPLETE 1st'!B96</f>
        <v>0</v>
      </c>
      <c r="C89" s="2"/>
      <c r="D89" s="7">
        <f>Table216[[#This Row],[Employee''s Essential Occupation; update if required]]</f>
        <v>0</v>
      </c>
      <c r="E89" s="118">
        <f t="shared" si="13"/>
        <v>1</v>
      </c>
      <c r="F89" s="118">
        <f t="shared" si="13"/>
        <v>0</v>
      </c>
      <c r="G89" s="82"/>
      <c r="H89" s="116">
        <f>Table216[[#This Row],[Hourly Rate             (no less than $13.71, no more than $20.00); update if required]]</f>
        <v>0</v>
      </c>
      <c r="I89" s="84">
        <v>0</v>
      </c>
      <c r="J89" s="117">
        <f t="shared" si="12"/>
        <v>20</v>
      </c>
      <c r="K89" s="117" t="str">
        <f t="shared" si="9"/>
        <v>$4.00</v>
      </c>
      <c r="L89" s="133" t="str">
        <f t="shared" si="10"/>
        <v>0</v>
      </c>
      <c r="M89" s="109">
        <f>Table217[[#This Row],[Regular Worked Hours (Excludes OT and nonworked STAT)]]+Table216[[#This Row],[Hours to Date - Cannot Exceed 640]]</f>
        <v>0</v>
      </c>
    </row>
    <row r="90" spans="1:13" s="110" customFormat="1" ht="30.75" customHeight="1" x14ac:dyDescent="0.25">
      <c r="A90" s="115">
        <f>'Information Sheet-COMPLETE 1st'!A97</f>
        <v>0</v>
      </c>
      <c r="B90" s="109">
        <f>'Information Sheet-COMPLETE 1st'!B97</f>
        <v>0</v>
      </c>
      <c r="C90" s="2"/>
      <c r="D90" s="7">
        <f>Table216[[#This Row],[Employee''s Essential Occupation; update if required]]</f>
        <v>0</v>
      </c>
      <c r="E90" s="118">
        <f t="shared" si="13"/>
        <v>1</v>
      </c>
      <c r="F90" s="118">
        <f t="shared" si="13"/>
        <v>0</v>
      </c>
      <c r="G90" s="82"/>
      <c r="H90" s="116">
        <f>Table216[[#This Row],[Hourly Rate             (no less than $13.71, no more than $20.00); update if required]]</f>
        <v>0</v>
      </c>
      <c r="I90" s="84">
        <v>0</v>
      </c>
      <c r="J90" s="117">
        <f t="shared" si="12"/>
        <v>20</v>
      </c>
      <c r="K90" s="117" t="str">
        <f t="shared" si="9"/>
        <v>$4.00</v>
      </c>
      <c r="L90" s="133" t="str">
        <f t="shared" si="10"/>
        <v>0</v>
      </c>
      <c r="M90" s="109">
        <f>Table217[[#This Row],[Regular Worked Hours (Excludes OT and nonworked STAT)]]+Table216[[#This Row],[Hours to Date - Cannot Exceed 640]]</f>
        <v>0</v>
      </c>
    </row>
    <row r="91" spans="1:13" s="110" customFormat="1" ht="30.75" customHeight="1" x14ac:dyDescent="0.25">
      <c r="A91" s="115">
        <f>'Information Sheet-COMPLETE 1st'!A98</f>
        <v>0</v>
      </c>
      <c r="B91" s="109">
        <f>'Information Sheet-COMPLETE 1st'!B98</f>
        <v>0</v>
      </c>
      <c r="C91" s="2"/>
      <c r="D91" s="7">
        <f>Table216[[#This Row],[Employee''s Essential Occupation; update if required]]</f>
        <v>0</v>
      </c>
      <c r="E91" s="118">
        <f t="shared" si="13"/>
        <v>1</v>
      </c>
      <c r="F91" s="118">
        <f t="shared" si="13"/>
        <v>0</v>
      </c>
      <c r="G91" s="82"/>
      <c r="H91" s="116">
        <f>Table216[[#This Row],[Hourly Rate             (no less than $13.71, no more than $20.00); update if required]]</f>
        <v>0</v>
      </c>
      <c r="I91" s="84">
        <v>0</v>
      </c>
      <c r="J91" s="117">
        <f t="shared" si="12"/>
        <v>20</v>
      </c>
      <c r="K91" s="117" t="str">
        <f t="shared" si="9"/>
        <v>$4.00</v>
      </c>
      <c r="L91" s="133" t="str">
        <f t="shared" si="10"/>
        <v>0</v>
      </c>
      <c r="M91" s="109">
        <f>Table217[[#This Row],[Regular Worked Hours (Excludes OT and nonworked STAT)]]+Table216[[#This Row],[Hours to Date - Cannot Exceed 640]]</f>
        <v>0</v>
      </c>
    </row>
    <row r="92" spans="1:13" s="110" customFormat="1" ht="30.75" customHeight="1" x14ac:dyDescent="0.25">
      <c r="A92" s="115">
        <f>'Information Sheet-COMPLETE 1st'!A99</f>
        <v>0</v>
      </c>
      <c r="B92" s="109">
        <f>'Information Sheet-COMPLETE 1st'!B99</f>
        <v>0</v>
      </c>
      <c r="C92" s="2"/>
      <c r="D92" s="7">
        <f>Table216[[#This Row],[Employee''s Essential Occupation; update if required]]</f>
        <v>0</v>
      </c>
      <c r="E92" s="118">
        <f t="shared" si="13"/>
        <v>1</v>
      </c>
      <c r="F92" s="118">
        <f t="shared" si="13"/>
        <v>0</v>
      </c>
      <c r="G92" s="82"/>
      <c r="H92" s="116">
        <f>Table216[[#This Row],[Hourly Rate             (no less than $13.71, no more than $20.00); update if required]]</f>
        <v>0</v>
      </c>
      <c r="I92" s="84">
        <v>0</v>
      </c>
      <c r="J92" s="117">
        <f t="shared" si="12"/>
        <v>20</v>
      </c>
      <c r="K92" s="117" t="str">
        <f t="shared" si="9"/>
        <v>$4.00</v>
      </c>
      <c r="L92" s="133" t="str">
        <f t="shared" si="10"/>
        <v>0</v>
      </c>
      <c r="M92" s="109">
        <f>Table217[[#This Row],[Regular Worked Hours (Excludes OT and nonworked STAT)]]+Table216[[#This Row],[Hours to Date - Cannot Exceed 640]]</f>
        <v>0</v>
      </c>
    </row>
    <row r="93" spans="1:13" s="110" customFormat="1" ht="30.75" customHeight="1" x14ac:dyDescent="0.25">
      <c r="A93" s="115">
        <f>'Information Sheet-COMPLETE 1st'!A100</f>
        <v>0</v>
      </c>
      <c r="B93" s="109">
        <f>'Information Sheet-COMPLETE 1st'!B100</f>
        <v>0</v>
      </c>
      <c r="C93" s="2"/>
      <c r="D93" s="7">
        <f>Table216[[#This Row],[Employee''s Essential Occupation; update if required]]</f>
        <v>0</v>
      </c>
      <c r="E93" s="118">
        <f t="shared" si="13"/>
        <v>1</v>
      </c>
      <c r="F93" s="118">
        <f t="shared" si="13"/>
        <v>0</v>
      </c>
      <c r="G93" s="82"/>
      <c r="H93" s="116">
        <f>Table216[[#This Row],[Hourly Rate             (no less than $13.71, no more than $20.00); update if required]]</f>
        <v>0</v>
      </c>
      <c r="I93" s="84">
        <v>0</v>
      </c>
      <c r="J93" s="117">
        <f t="shared" si="12"/>
        <v>20</v>
      </c>
      <c r="K93" s="117" t="str">
        <f t="shared" si="9"/>
        <v>$4.00</v>
      </c>
      <c r="L93" s="133" t="str">
        <f t="shared" si="10"/>
        <v>0</v>
      </c>
      <c r="M93" s="109">
        <f>Table217[[#This Row],[Regular Worked Hours (Excludes OT and nonworked STAT)]]+Table216[[#This Row],[Hours to Date - Cannot Exceed 640]]</f>
        <v>0</v>
      </c>
    </row>
    <row r="94" spans="1:13" s="110" customFormat="1" ht="30.75" customHeight="1" x14ac:dyDescent="0.25">
      <c r="A94" s="115">
        <f>'Information Sheet-COMPLETE 1st'!A101</f>
        <v>0</v>
      </c>
      <c r="B94" s="109">
        <f>'Information Sheet-COMPLETE 1st'!B101</f>
        <v>0</v>
      </c>
      <c r="C94" s="2"/>
      <c r="D94" s="7">
        <f>Table216[[#This Row],[Employee''s Essential Occupation; update if required]]</f>
        <v>0</v>
      </c>
      <c r="E94" s="118">
        <f t="shared" si="13"/>
        <v>1</v>
      </c>
      <c r="F94" s="118">
        <f t="shared" si="13"/>
        <v>0</v>
      </c>
      <c r="G94" s="82"/>
      <c r="H94" s="116">
        <f>Table216[[#This Row],[Hourly Rate             (no less than $13.71, no more than $20.00); update if required]]</f>
        <v>0</v>
      </c>
      <c r="I94" s="84">
        <v>0</v>
      </c>
      <c r="J94" s="117">
        <f t="shared" si="12"/>
        <v>20</v>
      </c>
      <c r="K94" s="117" t="str">
        <f t="shared" si="9"/>
        <v>$4.00</v>
      </c>
      <c r="L94" s="133" t="str">
        <f t="shared" si="10"/>
        <v>0</v>
      </c>
      <c r="M94" s="109">
        <f>Table217[[#This Row],[Regular Worked Hours (Excludes OT and nonworked STAT)]]+Table216[[#This Row],[Hours to Date - Cannot Exceed 640]]</f>
        <v>0</v>
      </c>
    </row>
    <row r="95" spans="1:13" s="110" customFormat="1" ht="30.75" customHeight="1" x14ac:dyDescent="0.25">
      <c r="A95" s="115">
        <f>'Information Sheet-COMPLETE 1st'!A102</f>
        <v>0</v>
      </c>
      <c r="B95" s="109">
        <f>'Information Sheet-COMPLETE 1st'!B102</f>
        <v>0</v>
      </c>
      <c r="C95" s="2"/>
      <c r="D95" s="7">
        <f>Table216[[#This Row],[Employee''s Essential Occupation; update if required]]</f>
        <v>0</v>
      </c>
      <c r="E95" s="118">
        <f t="shared" si="13"/>
        <v>1</v>
      </c>
      <c r="F95" s="118">
        <f t="shared" si="13"/>
        <v>0</v>
      </c>
      <c r="G95" s="82"/>
      <c r="H95" s="116">
        <f>Table216[[#This Row],[Hourly Rate             (no less than $13.71, no more than $20.00); update if required]]</f>
        <v>0</v>
      </c>
      <c r="I95" s="84">
        <v>0</v>
      </c>
      <c r="J95" s="117">
        <f t="shared" si="12"/>
        <v>20</v>
      </c>
      <c r="K95" s="117" t="str">
        <f t="shared" si="9"/>
        <v>$4.00</v>
      </c>
      <c r="L95" s="133" t="str">
        <f t="shared" si="10"/>
        <v>0</v>
      </c>
      <c r="M95" s="109">
        <f>Table217[[#This Row],[Regular Worked Hours (Excludes OT and nonworked STAT)]]+Table216[[#This Row],[Hours to Date - Cannot Exceed 640]]</f>
        <v>0</v>
      </c>
    </row>
    <row r="96" spans="1:13" s="110" customFormat="1" ht="30.75" customHeight="1" x14ac:dyDescent="0.25">
      <c r="A96" s="115">
        <f>'Information Sheet-COMPLETE 1st'!A103</f>
        <v>0</v>
      </c>
      <c r="B96" s="109">
        <f>'Information Sheet-COMPLETE 1st'!B103</f>
        <v>0</v>
      </c>
      <c r="C96" s="2"/>
      <c r="D96" s="7">
        <f>Table216[[#This Row],[Employee''s Essential Occupation; update if required]]</f>
        <v>0</v>
      </c>
      <c r="E96" s="118">
        <f t="shared" si="13"/>
        <v>1</v>
      </c>
      <c r="F96" s="118">
        <f t="shared" si="13"/>
        <v>0</v>
      </c>
      <c r="G96" s="82"/>
      <c r="H96" s="116">
        <f>Table216[[#This Row],[Hourly Rate             (no less than $13.71, no more than $20.00); update if required]]</f>
        <v>0</v>
      </c>
      <c r="I96" s="84">
        <v>0</v>
      </c>
      <c r="J96" s="117">
        <f t="shared" si="12"/>
        <v>20</v>
      </c>
      <c r="K96" s="117" t="str">
        <f t="shared" si="9"/>
        <v>$4.00</v>
      </c>
      <c r="L96" s="133" t="str">
        <f t="shared" si="10"/>
        <v>0</v>
      </c>
      <c r="M96" s="109">
        <f>Table217[[#This Row],[Regular Worked Hours (Excludes OT and nonworked STAT)]]+Table216[[#This Row],[Hours to Date - Cannot Exceed 640]]</f>
        <v>0</v>
      </c>
    </row>
    <row r="97" spans="1:13" s="110" customFormat="1" ht="30.75" customHeight="1" x14ac:dyDescent="0.25">
      <c r="A97" s="115">
        <f>'Information Sheet-COMPLETE 1st'!A104</f>
        <v>0</v>
      </c>
      <c r="B97" s="109">
        <f>'Information Sheet-COMPLETE 1st'!B104</f>
        <v>0</v>
      </c>
      <c r="C97" s="2"/>
      <c r="D97" s="7">
        <f>Table216[[#This Row],[Employee''s Essential Occupation; update if required]]</f>
        <v>0</v>
      </c>
      <c r="E97" s="118">
        <f t="shared" si="13"/>
        <v>1</v>
      </c>
      <c r="F97" s="118">
        <f t="shared" si="13"/>
        <v>0</v>
      </c>
      <c r="G97" s="82"/>
      <c r="H97" s="116">
        <f>Table216[[#This Row],[Hourly Rate             (no less than $13.71, no more than $20.00); update if required]]</f>
        <v>0</v>
      </c>
      <c r="I97" s="84">
        <v>0</v>
      </c>
      <c r="J97" s="117">
        <f t="shared" si="12"/>
        <v>20</v>
      </c>
      <c r="K97" s="117" t="str">
        <f t="shared" si="9"/>
        <v>$4.00</v>
      </c>
      <c r="L97" s="133" t="str">
        <f t="shared" si="10"/>
        <v>0</v>
      </c>
      <c r="M97" s="109">
        <f>Table217[[#This Row],[Regular Worked Hours (Excludes OT and nonworked STAT)]]+Table216[[#This Row],[Hours to Date - Cannot Exceed 640]]</f>
        <v>0</v>
      </c>
    </row>
    <row r="98" spans="1:13" s="110" customFormat="1" ht="30.75" customHeight="1" x14ac:dyDescent="0.25">
      <c r="A98" s="115">
        <f>'Information Sheet-COMPLETE 1st'!A105</f>
        <v>0</v>
      </c>
      <c r="B98" s="109">
        <f>'Information Sheet-COMPLETE 1st'!B105</f>
        <v>0</v>
      </c>
      <c r="C98" s="2"/>
      <c r="D98" s="7">
        <f>Table216[[#This Row],[Employee''s Essential Occupation; update if required]]</f>
        <v>0</v>
      </c>
      <c r="E98" s="118">
        <f t="shared" si="13"/>
        <v>1</v>
      </c>
      <c r="F98" s="118">
        <f t="shared" si="13"/>
        <v>0</v>
      </c>
      <c r="G98" s="82"/>
      <c r="H98" s="116">
        <f>Table216[[#This Row],[Hourly Rate             (no less than $13.71, no more than $20.00); update if required]]</f>
        <v>0</v>
      </c>
      <c r="I98" s="84">
        <v>0</v>
      </c>
      <c r="J98" s="117">
        <f t="shared" si="12"/>
        <v>20</v>
      </c>
      <c r="K98" s="117" t="str">
        <f t="shared" si="9"/>
        <v>$4.00</v>
      </c>
      <c r="L98" s="133" t="str">
        <f t="shared" si="10"/>
        <v>0</v>
      </c>
      <c r="M98" s="109">
        <f>Table217[[#This Row],[Regular Worked Hours (Excludes OT and nonworked STAT)]]+Table216[[#This Row],[Hours to Date - Cannot Exceed 640]]</f>
        <v>0</v>
      </c>
    </row>
    <row r="99" spans="1:13" s="110" customFormat="1" ht="30.75" customHeight="1" x14ac:dyDescent="0.25">
      <c r="A99" s="115">
        <f>'Information Sheet-COMPLETE 1st'!A106</f>
        <v>0</v>
      </c>
      <c r="B99" s="109">
        <f>'Information Sheet-COMPLETE 1st'!B106</f>
        <v>0</v>
      </c>
      <c r="C99" s="2"/>
      <c r="D99" s="7">
        <f>Table216[[#This Row],[Employee''s Essential Occupation; update if required]]</f>
        <v>0</v>
      </c>
      <c r="E99" s="118">
        <f t="shared" si="13"/>
        <v>1</v>
      </c>
      <c r="F99" s="118">
        <f t="shared" si="13"/>
        <v>0</v>
      </c>
      <c r="G99" s="82"/>
      <c r="H99" s="116">
        <f>Table216[[#This Row],[Hourly Rate             (no less than $13.71, no more than $20.00); update if required]]</f>
        <v>0</v>
      </c>
      <c r="I99" s="84">
        <v>0</v>
      </c>
      <c r="J99" s="117">
        <f t="shared" si="12"/>
        <v>20</v>
      </c>
      <c r="K99" s="117" t="str">
        <f t="shared" si="9"/>
        <v>$4.00</v>
      </c>
      <c r="L99" s="133" t="str">
        <f t="shared" si="10"/>
        <v>0</v>
      </c>
      <c r="M99" s="109">
        <f>Table217[[#This Row],[Regular Worked Hours (Excludes OT and nonworked STAT)]]+Table216[[#This Row],[Hours to Date - Cannot Exceed 640]]</f>
        <v>0</v>
      </c>
    </row>
    <row r="100" spans="1:13" s="110" customFormat="1" ht="30.75" customHeight="1" x14ac:dyDescent="0.25">
      <c r="A100" s="115">
        <f>'Information Sheet-COMPLETE 1st'!A107</f>
        <v>0</v>
      </c>
      <c r="B100" s="109">
        <f>'Information Sheet-COMPLETE 1st'!B107</f>
        <v>0</v>
      </c>
      <c r="C100" s="2"/>
      <c r="D100" s="7">
        <f>Table216[[#This Row],[Employee''s Essential Occupation; update if required]]</f>
        <v>0</v>
      </c>
      <c r="E100" s="118">
        <f t="shared" si="13"/>
        <v>1</v>
      </c>
      <c r="F100" s="118">
        <f t="shared" si="13"/>
        <v>0</v>
      </c>
      <c r="G100" s="82"/>
      <c r="H100" s="116">
        <f>Table216[[#This Row],[Hourly Rate             (no less than $13.71, no more than $20.00); update if required]]</f>
        <v>0</v>
      </c>
      <c r="I100" s="84">
        <v>0</v>
      </c>
      <c r="J100" s="117">
        <f t="shared" si="12"/>
        <v>20</v>
      </c>
      <c r="K100" s="117" t="str">
        <f t="shared" si="9"/>
        <v>$4.00</v>
      </c>
      <c r="L100" s="133" t="str">
        <f t="shared" si="10"/>
        <v>0</v>
      </c>
      <c r="M100" s="109">
        <f>Table217[[#This Row],[Regular Worked Hours (Excludes OT and nonworked STAT)]]+Table216[[#This Row],[Hours to Date - Cannot Exceed 640]]</f>
        <v>0</v>
      </c>
    </row>
    <row r="101" spans="1:13" s="110" customFormat="1" ht="30.75" customHeight="1" x14ac:dyDescent="0.25">
      <c r="A101" s="115">
        <f>'Information Sheet-COMPLETE 1st'!A108</f>
        <v>0</v>
      </c>
      <c r="B101" s="109">
        <f>'Information Sheet-COMPLETE 1st'!B108</f>
        <v>0</v>
      </c>
      <c r="C101" s="2"/>
      <c r="D101" s="7">
        <f>Table216[[#This Row],[Employee''s Essential Occupation; update if required]]</f>
        <v>0</v>
      </c>
      <c r="E101" s="118">
        <f t="shared" si="13"/>
        <v>1</v>
      </c>
      <c r="F101" s="118">
        <f t="shared" si="13"/>
        <v>0</v>
      </c>
      <c r="G101" s="82"/>
      <c r="H101" s="116">
        <f>Table216[[#This Row],[Hourly Rate             (no less than $13.71, no more than $20.00); update if required]]</f>
        <v>0</v>
      </c>
      <c r="I101" s="84">
        <v>0</v>
      </c>
      <c r="J101" s="117">
        <f t="shared" si="12"/>
        <v>20</v>
      </c>
      <c r="K101" s="117" t="str">
        <f t="shared" si="9"/>
        <v>$4.00</v>
      </c>
      <c r="L101" s="133" t="str">
        <f t="shared" si="10"/>
        <v>0</v>
      </c>
      <c r="M101" s="109">
        <f>Table217[[#This Row],[Regular Worked Hours (Excludes OT and nonworked STAT)]]+Table216[[#This Row],[Hours to Date - Cannot Exceed 640]]</f>
        <v>0</v>
      </c>
    </row>
    <row r="102" spans="1:13" s="110" customFormat="1" ht="30.75" customHeight="1" x14ac:dyDescent="0.25">
      <c r="A102" s="115">
        <f>'Information Sheet-COMPLETE 1st'!A109</f>
        <v>0</v>
      </c>
      <c r="B102" s="109">
        <f>'Information Sheet-COMPLETE 1st'!B109</f>
        <v>0</v>
      </c>
      <c r="C102" s="2"/>
      <c r="D102" s="7">
        <f>Table216[[#This Row],[Employee''s Essential Occupation; update if required]]</f>
        <v>0</v>
      </c>
      <c r="E102" s="118">
        <f t="shared" si="13"/>
        <v>1</v>
      </c>
      <c r="F102" s="118">
        <f t="shared" si="13"/>
        <v>0</v>
      </c>
      <c r="G102" s="82"/>
      <c r="H102" s="116">
        <f>Table216[[#This Row],[Hourly Rate             (no less than $13.71, no more than $20.00); update if required]]</f>
        <v>0</v>
      </c>
      <c r="I102" s="84">
        <v>0</v>
      </c>
      <c r="J102" s="117">
        <f t="shared" si="12"/>
        <v>20</v>
      </c>
      <c r="K102" s="117" t="str">
        <f t="shared" ref="K102:K106" si="14">IF(AND(J102&lt;=3.99,L109&gt;(-100)),J102,"$4.00")</f>
        <v>$4.00</v>
      </c>
      <c r="L102" s="133" t="str">
        <f t="shared" ref="L102:L106" si="15">IF(OR(H102&gt;19.99,H102&lt;13.71),"0",I102*K102)</f>
        <v>0</v>
      </c>
      <c r="M102" s="109">
        <f>Table217[[#This Row],[Regular Worked Hours (Excludes OT and nonworked STAT)]]+Table216[[#This Row],[Hours to Date - Cannot Exceed 640]]</f>
        <v>0</v>
      </c>
    </row>
    <row r="103" spans="1:13" s="110" customFormat="1" ht="30.75" customHeight="1" x14ac:dyDescent="0.25">
      <c r="A103" s="115">
        <f>'Information Sheet-COMPLETE 1st'!A110</f>
        <v>0</v>
      </c>
      <c r="B103" s="109">
        <f>'Information Sheet-COMPLETE 1st'!B110</f>
        <v>0</v>
      </c>
      <c r="C103" s="2"/>
      <c r="D103" s="7">
        <f>Table216[[#This Row],[Employee''s Essential Occupation; update if required]]</f>
        <v>0</v>
      </c>
      <c r="E103" s="118">
        <f t="shared" ref="E103:F106" si="16">E102</f>
        <v>1</v>
      </c>
      <c r="F103" s="118">
        <f t="shared" si="16"/>
        <v>0</v>
      </c>
      <c r="G103" s="82"/>
      <c r="H103" s="116">
        <f>Table216[[#This Row],[Hourly Rate             (no less than $13.71, no more than $20.00); update if required]]</f>
        <v>0</v>
      </c>
      <c r="I103" s="84">
        <v>0</v>
      </c>
      <c r="J103" s="117">
        <f t="shared" si="12"/>
        <v>20</v>
      </c>
      <c r="K103" s="117" t="str">
        <f t="shared" si="14"/>
        <v>$4.00</v>
      </c>
      <c r="L103" s="133" t="str">
        <f t="shared" si="15"/>
        <v>0</v>
      </c>
      <c r="M103" s="109">
        <f>Table217[[#This Row],[Regular Worked Hours (Excludes OT and nonworked STAT)]]+Table216[[#This Row],[Hours to Date - Cannot Exceed 640]]</f>
        <v>0</v>
      </c>
    </row>
    <row r="104" spans="1:13" s="110" customFormat="1" ht="30.75" customHeight="1" x14ac:dyDescent="0.25">
      <c r="A104" s="115">
        <f>'Information Sheet-COMPLETE 1st'!A111</f>
        <v>0</v>
      </c>
      <c r="B104" s="109">
        <f>'Information Sheet-COMPLETE 1st'!B111</f>
        <v>0</v>
      </c>
      <c r="C104" s="2"/>
      <c r="D104" s="7">
        <f>Table216[[#This Row],[Employee''s Essential Occupation; update if required]]</f>
        <v>0</v>
      </c>
      <c r="E104" s="118">
        <f t="shared" si="16"/>
        <v>1</v>
      </c>
      <c r="F104" s="118">
        <f t="shared" si="16"/>
        <v>0</v>
      </c>
      <c r="G104" s="82"/>
      <c r="H104" s="116">
        <f>Table216[[#This Row],[Hourly Rate             (no less than $13.71, no more than $20.00); update if required]]</f>
        <v>0</v>
      </c>
      <c r="I104" s="84">
        <v>0</v>
      </c>
      <c r="J104" s="117">
        <f t="shared" si="12"/>
        <v>20</v>
      </c>
      <c r="K104" s="117" t="str">
        <f t="shared" si="14"/>
        <v>$4.00</v>
      </c>
      <c r="L104" s="133" t="str">
        <f t="shared" si="15"/>
        <v>0</v>
      </c>
      <c r="M104" s="109">
        <f>Table217[[#This Row],[Regular Worked Hours (Excludes OT and nonworked STAT)]]+Table216[[#This Row],[Hours to Date - Cannot Exceed 640]]</f>
        <v>0</v>
      </c>
    </row>
    <row r="105" spans="1:13" s="110" customFormat="1" ht="30.75" customHeight="1" x14ac:dyDescent="0.25">
      <c r="A105" s="115">
        <f>'Information Sheet-COMPLETE 1st'!A112</f>
        <v>0</v>
      </c>
      <c r="B105" s="109">
        <f>'Information Sheet-COMPLETE 1st'!B112</f>
        <v>0</v>
      </c>
      <c r="C105" s="2"/>
      <c r="D105" s="7">
        <f>Table216[[#This Row],[Employee''s Essential Occupation; update if required]]</f>
        <v>0</v>
      </c>
      <c r="E105" s="118">
        <f t="shared" si="16"/>
        <v>1</v>
      </c>
      <c r="F105" s="118">
        <f t="shared" si="16"/>
        <v>0</v>
      </c>
      <c r="G105" s="82"/>
      <c r="H105" s="116">
        <f>Table216[[#This Row],[Hourly Rate             (no less than $13.71, no more than $20.00); update if required]]</f>
        <v>0</v>
      </c>
      <c r="I105" s="84">
        <v>0</v>
      </c>
      <c r="J105" s="117">
        <f t="shared" si="12"/>
        <v>20</v>
      </c>
      <c r="K105" s="117" t="str">
        <f t="shared" si="14"/>
        <v>$4.00</v>
      </c>
      <c r="L105" s="133" t="str">
        <f t="shared" si="15"/>
        <v>0</v>
      </c>
      <c r="M105" s="109">
        <f>Table217[[#This Row],[Regular Worked Hours (Excludes OT and nonworked STAT)]]+Table216[[#This Row],[Hours to Date - Cannot Exceed 640]]</f>
        <v>0</v>
      </c>
    </row>
    <row r="106" spans="1:13" s="110" customFormat="1" ht="30.75" customHeight="1" x14ac:dyDescent="0.25">
      <c r="A106" s="115">
        <f>'Information Sheet-COMPLETE 1st'!A113</f>
        <v>0</v>
      </c>
      <c r="B106" s="109">
        <f>'Information Sheet-COMPLETE 1st'!B113</f>
        <v>0</v>
      </c>
      <c r="C106" s="2"/>
      <c r="D106" s="7">
        <f>Table216[[#This Row],[Employee''s Essential Occupation; update if required]]</f>
        <v>0</v>
      </c>
      <c r="E106" s="118">
        <f t="shared" si="16"/>
        <v>1</v>
      </c>
      <c r="F106" s="118">
        <f t="shared" si="16"/>
        <v>0</v>
      </c>
      <c r="G106" s="82"/>
      <c r="H106" s="116">
        <f>Table216[[#This Row],[Hourly Rate             (no less than $13.71, no more than $20.00); update if required]]</f>
        <v>0</v>
      </c>
      <c r="I106" s="84">
        <v>0</v>
      </c>
      <c r="J106" s="117">
        <f t="shared" si="12"/>
        <v>20</v>
      </c>
      <c r="K106" s="117" t="str">
        <f t="shared" si="14"/>
        <v>$4.00</v>
      </c>
      <c r="L106" s="133" t="str">
        <f t="shared" si="15"/>
        <v>0</v>
      </c>
      <c r="M106" s="109">
        <f>Table217[[#This Row],[Regular Worked Hours (Excludes OT and nonworked STAT)]]+Table216[[#This Row],[Hours to Date - Cannot Exceed 640]]</f>
        <v>0</v>
      </c>
    </row>
    <row r="107" spans="1:13" s="111" customFormat="1" ht="16.5" x14ac:dyDescent="0.3">
      <c r="C107" s="77"/>
      <c r="D107" s="77"/>
      <c r="E107" s="77"/>
      <c r="F107" s="155" t="s">
        <v>7</v>
      </c>
      <c r="G107" s="155"/>
      <c r="H107" s="155"/>
      <c r="I107" s="155"/>
      <c r="J107" s="155"/>
      <c r="K107" s="127"/>
      <c r="L107" s="112">
        <f>IF(F6&gt;44242, 0,SUM(L6:L106))</f>
        <v>0</v>
      </c>
    </row>
  </sheetData>
  <sheetProtection password="CDD8" sheet="1" selectLockedCells="1" autoFilter="0"/>
  <mergeCells count="3">
    <mergeCell ref="B2:L2"/>
    <mergeCell ref="F107:J107"/>
    <mergeCell ref="A1:M1"/>
  </mergeCells>
  <conditionalFormatting sqref="H6:H106">
    <cfRule type="cellIs" dxfId="178" priority="4" operator="lessThan">
      <formula>13.71</formula>
    </cfRule>
    <cfRule type="cellIs" dxfId="177" priority="7" operator="greaterThan">
      <formula>19.99</formula>
    </cfRule>
    <cfRule type="cellIs" dxfId="176" priority="8" operator="greaterThan">
      <formula>20</formula>
    </cfRule>
  </conditionalFormatting>
  <conditionalFormatting sqref="C6:C106">
    <cfRule type="cellIs" dxfId="175" priority="6" operator="equal">
      <formula>"NO"</formula>
    </cfRule>
  </conditionalFormatting>
  <conditionalFormatting sqref="E6 F6">
    <cfRule type="cellIs" dxfId="174" priority="5" operator="lessThan">
      <formula>44119</formula>
    </cfRule>
  </conditionalFormatting>
  <conditionalFormatting sqref="M6:M106">
    <cfRule type="cellIs" dxfId="173" priority="3" operator="greaterThan">
      <formula>640</formula>
    </cfRule>
  </conditionalFormatting>
  <conditionalFormatting sqref="F6">
    <cfRule type="cellIs" dxfId="172" priority="1" operator="greaterThan">
      <formula>44242</formula>
    </cfRule>
  </conditionalFormatting>
  <hyperlinks>
    <hyperlink ref="A8:B8" r:id="rId1" display="Active/In Compliance with Corporate Affairs "/>
  </hyperlinks>
  <pageMargins left="0.7" right="0.7" top="0.75" bottom="0.75" header="0.3" footer="0.3"/>
  <pageSetup paperSize="5" scale="76" fitToHeight="0" orientation="landscape" r:id="rId2"/>
  <headerFooter>
    <oddHeader>&amp;A</oddHeader>
  </headerFooter>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LIST!$D$1:$D$2</xm:f>
          </x14:formula1>
          <xm:sqref>C6:C106</xm:sqref>
        </x14:dataValidation>
        <x14:dataValidation type="list" allowBlank="1" showInputMessage="1" showErrorMessage="1">
          <x14:formula1>
            <xm:f>LIST!$B$1:$B$55</xm:f>
          </x14:formula1>
          <xm:sqref>B110:B116</xm:sqref>
        </x14:dataValidation>
        <x14:dataValidation type="list" allowBlank="1" showInputMessage="1" showErrorMessage="1">
          <x14:formula1>
            <xm:f>LIST!$E$28:$E$29</xm:f>
          </x14:formula1>
          <xm:sqref>G6:G106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LIST</vt:lpstr>
      <vt:lpstr>Advance - IF REQUIRED</vt:lpstr>
      <vt:lpstr>INSTRUCTIONS</vt:lpstr>
      <vt:lpstr>Information Sheet-COMPLETE 1st</vt:lpstr>
      <vt:lpstr>Period One</vt:lpstr>
      <vt:lpstr>Period Two</vt:lpstr>
      <vt:lpstr>Period Three</vt:lpstr>
      <vt:lpstr>Period Four</vt:lpstr>
      <vt:lpstr>Period Five</vt:lpstr>
      <vt:lpstr>Period Six</vt:lpstr>
      <vt:lpstr>Period Seven</vt:lpstr>
      <vt:lpstr>Period Eight</vt:lpstr>
      <vt:lpstr>Employee Summary</vt:lpstr>
      <vt:lpstr>Payment 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Shirley.Ng</dc:creator>
  <cp:lastModifiedBy>Damian.Topps</cp:lastModifiedBy>
  <cp:lastPrinted>2020-11-25T17:39:08Z</cp:lastPrinted>
  <dcterms:created xsi:type="dcterms:W3CDTF">2020-05-28T17:22:38Z</dcterms:created>
  <dcterms:modified xsi:type="dcterms:W3CDTF">2020-11-25T22:36:08Z</dcterms:modified>
</cp:coreProperties>
</file>